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cuments\A_Recuperação3_10_20\2_ObraCâmaraAntonioCarlos\"/>
    </mc:Choice>
  </mc:AlternateContent>
  <xr:revisionPtr revIDLastSave="0" documentId="13_ncr:1_{6F2802A5-D10B-44B3-AECA-4080C1660932}" xr6:coauthVersionLast="45" xr6:coauthVersionMax="45" xr10:uidLastSave="{00000000-0000-0000-0000-000000000000}"/>
  <bookViews>
    <workbookView xWindow="-120" yWindow="-120" windowWidth="20730" windowHeight="11760" xr2:uid="{62931BDC-4ACF-42E4-8C28-6CCFB2AB9319}"/>
  </bookViews>
  <sheets>
    <sheet name="PlanServ." sheetId="1" r:id="rId1"/>
    <sheet name="Cronograma" sheetId="3" r:id="rId2"/>
    <sheet name="bdi" sheetId="4" r:id="rId3"/>
  </sheets>
  <definedNames>
    <definedName name="_xlnm.Print_Area" localSheetId="2">bdi!$A$1:$J$33</definedName>
    <definedName name="_xlnm.Print_Area" localSheetId="1">Cronograma!$A$2:$U$33</definedName>
    <definedName name="_xlnm.Print_Area" localSheetId="0">PlanServ.!$A$1:$H$132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3" l="1"/>
  <c r="E26" i="3"/>
  <c r="C25" i="3"/>
  <c r="D26" i="3"/>
  <c r="C26" i="3"/>
  <c r="B26" i="3"/>
  <c r="G129" i="1" l="1"/>
  <c r="G128" i="1"/>
  <c r="G127" i="1"/>
  <c r="G124" i="1"/>
  <c r="G125" i="1" s="1"/>
  <c r="G6" i="1"/>
  <c r="H20" i="4" l="1"/>
  <c r="H29" i="4" s="1"/>
  <c r="G20" i="4"/>
  <c r="G29" i="4" s="1"/>
  <c r="F20" i="4"/>
  <c r="F29" i="4" s="1"/>
  <c r="E20" i="4"/>
  <c r="E29" i="4" s="1"/>
  <c r="D20" i="4"/>
  <c r="D29" i="4" s="1"/>
  <c r="C20" i="4"/>
  <c r="C29" i="4" s="1"/>
  <c r="H17" i="4"/>
  <c r="H28" i="4" s="1"/>
  <c r="H30" i="4" s="1"/>
  <c r="G17" i="4"/>
  <c r="G28" i="4" s="1"/>
  <c r="G30" i="4" s="1"/>
  <c r="F17" i="4"/>
  <c r="F28" i="4" s="1"/>
  <c r="F30" i="4" s="1"/>
  <c r="E17" i="4"/>
  <c r="E28" i="4" s="1"/>
  <c r="E30" i="4" s="1"/>
  <c r="D17" i="4"/>
  <c r="D28" i="4" s="1"/>
  <c r="D30" i="4" s="1"/>
  <c r="C17" i="4"/>
  <c r="C28" i="4" s="1"/>
  <c r="C30" i="4" s="1"/>
  <c r="V26" i="3" l="1"/>
  <c r="V27" i="3"/>
  <c r="V28" i="3"/>
  <c r="V29" i="3"/>
  <c r="V30" i="3"/>
  <c r="V31" i="3"/>
  <c r="B11" i="3" l="1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0" i="3"/>
  <c r="B9" i="3"/>
  <c r="B8" i="3"/>
  <c r="D25" i="3" l="1"/>
  <c r="G121" i="1"/>
  <c r="G120" i="1"/>
  <c r="G119" i="1"/>
  <c r="G118" i="1"/>
  <c r="G122" i="1" s="1"/>
  <c r="C24" i="3" s="1"/>
  <c r="D24" i="3" s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116" i="1" s="1"/>
  <c r="C23" i="3" s="1"/>
  <c r="D23" i="3" s="1"/>
  <c r="M23" i="3" l="1"/>
  <c r="O23" i="3"/>
  <c r="Q23" i="3"/>
  <c r="O24" i="3"/>
  <c r="M24" i="3"/>
  <c r="V24" i="3" s="1"/>
  <c r="I25" i="3"/>
  <c r="K25" i="3"/>
  <c r="M25" i="3"/>
  <c r="Q25" i="3"/>
  <c r="O25" i="3"/>
  <c r="G83" i="1"/>
  <c r="G84" i="1"/>
  <c r="G85" i="1"/>
  <c r="G86" i="1"/>
  <c r="G87" i="1"/>
  <c r="G88" i="1"/>
  <c r="G82" i="1"/>
  <c r="G89" i="1" s="1"/>
  <c r="C22" i="3" s="1"/>
  <c r="D22" i="3" s="1"/>
  <c r="V25" i="3" l="1"/>
  <c r="V23" i="3"/>
  <c r="M22" i="3"/>
  <c r="O22" i="3"/>
  <c r="G76" i="1"/>
  <c r="G77" i="1"/>
  <c r="G78" i="1"/>
  <c r="G79" i="1"/>
  <c r="G58" i="1"/>
  <c r="G62" i="1"/>
  <c r="V22" i="3" l="1"/>
  <c r="G80" i="1"/>
  <c r="C21" i="3" s="1"/>
  <c r="D21" i="3" s="1"/>
  <c r="G32" i="1"/>
  <c r="G73" i="1"/>
  <c r="G45" i="1"/>
  <c r="G46" i="1"/>
  <c r="G50" i="1"/>
  <c r="G51" i="1"/>
  <c r="G41" i="1"/>
  <c r="G36" i="1"/>
  <c r="O21" i="3" l="1"/>
  <c r="V21" i="3" s="1"/>
  <c r="G8" i="1"/>
  <c r="G11" i="1"/>
  <c r="G12" i="1"/>
  <c r="G15" i="1"/>
  <c r="G16" i="1"/>
  <c r="G17" i="1"/>
  <c r="G20" i="1"/>
  <c r="G21" i="1"/>
  <c r="G22" i="1"/>
  <c r="G23" i="1"/>
  <c r="G24" i="1"/>
  <c r="G27" i="1"/>
  <c r="G28" i="1"/>
  <c r="G29" i="1"/>
  <c r="G30" i="1"/>
  <c r="G31" i="1"/>
  <c r="G35" i="1"/>
  <c r="G37" i="1"/>
  <c r="G40" i="1"/>
  <c r="G42" i="1" s="1"/>
  <c r="C14" i="3" s="1"/>
  <c r="D14" i="3" s="1"/>
  <c r="G44" i="1"/>
  <c r="G47" i="1" s="1"/>
  <c r="C15" i="3" s="1"/>
  <c r="D15" i="3" s="1"/>
  <c r="G49" i="1"/>
  <c r="G52" i="1" s="1"/>
  <c r="C16" i="3" s="1"/>
  <c r="D16" i="3" s="1"/>
  <c r="G54" i="1"/>
  <c r="G55" i="1" s="1"/>
  <c r="C17" i="3" s="1"/>
  <c r="D17" i="3" s="1"/>
  <c r="G57" i="1"/>
  <c r="G59" i="1"/>
  <c r="G60" i="1"/>
  <c r="G61" i="1"/>
  <c r="G63" i="1"/>
  <c r="G64" i="1"/>
  <c r="G67" i="1"/>
  <c r="G68" i="1"/>
  <c r="G69" i="1"/>
  <c r="G72" i="1"/>
  <c r="G74" i="1" s="1"/>
  <c r="C20" i="3" s="1"/>
  <c r="D20" i="3" s="1"/>
  <c r="G7" i="1"/>
  <c r="G9" i="1" l="1"/>
  <c r="Q20" i="3"/>
  <c r="V20" i="3" s="1"/>
  <c r="M17" i="3"/>
  <c r="V17" i="3" s="1"/>
  <c r="K16" i="3"/>
  <c r="M16" i="3"/>
  <c r="K15" i="3"/>
  <c r="I15" i="3"/>
  <c r="M15" i="3"/>
  <c r="G14" i="3"/>
  <c r="V14" i="3" s="1"/>
  <c r="G70" i="1"/>
  <c r="C19" i="3" s="1"/>
  <c r="D19" i="3" s="1"/>
  <c r="G65" i="1"/>
  <c r="C18" i="3" s="1"/>
  <c r="D18" i="3" s="1"/>
  <c r="G38" i="1"/>
  <c r="C13" i="3" s="1"/>
  <c r="D13" i="3" s="1"/>
  <c r="G33" i="1"/>
  <c r="C12" i="3" s="1"/>
  <c r="D12" i="3" s="1"/>
  <c r="G25" i="1"/>
  <c r="C11" i="3" s="1"/>
  <c r="D11" i="3" s="1"/>
  <c r="G18" i="1"/>
  <c r="C10" i="3" s="1"/>
  <c r="D10" i="3" s="1"/>
  <c r="G13" i="1"/>
  <c r="G130" i="1" l="1"/>
  <c r="C8" i="3"/>
  <c r="D8" i="3" s="1"/>
  <c r="V15" i="3"/>
  <c r="V16" i="3"/>
  <c r="G132" i="1"/>
  <c r="C9" i="3"/>
  <c r="G10" i="3"/>
  <c r="V10" i="3" s="1"/>
  <c r="G11" i="3"/>
  <c r="K11" i="3"/>
  <c r="I11" i="3"/>
  <c r="I12" i="3"/>
  <c r="K12" i="3"/>
  <c r="K13" i="3"/>
  <c r="I13" i="3"/>
  <c r="V13" i="3" s="1"/>
  <c r="Q18" i="3"/>
  <c r="O18" i="3"/>
  <c r="M18" i="3"/>
  <c r="V18" i="3" s="1"/>
  <c r="I19" i="3"/>
  <c r="Q19" i="3"/>
  <c r="O19" i="3"/>
  <c r="M19" i="3"/>
  <c r="K19" i="3"/>
  <c r="G8" i="3"/>
  <c r="V8" i="3" s="1"/>
  <c r="V19" i="3" l="1"/>
  <c r="V12" i="3"/>
  <c r="V11" i="3"/>
  <c r="O32" i="3"/>
  <c r="Q32" i="3"/>
  <c r="I32" i="3"/>
  <c r="K32" i="3"/>
  <c r="D9" i="3"/>
  <c r="C33" i="3"/>
  <c r="M9" i="3" l="1"/>
  <c r="M32" i="3" s="1"/>
  <c r="G9" i="3"/>
  <c r="V9" i="3" s="1"/>
  <c r="D33" i="3"/>
  <c r="J32" i="3"/>
  <c r="H32" i="3"/>
  <c r="P32" i="3"/>
  <c r="N32" i="3"/>
  <c r="E23" i="3" l="1"/>
  <c r="E24" i="3"/>
  <c r="E25" i="3"/>
  <c r="E22" i="3"/>
  <c r="E21" i="3"/>
  <c r="E20" i="3"/>
  <c r="E17" i="3"/>
  <c r="E16" i="3"/>
  <c r="E15" i="3"/>
  <c r="E14" i="3"/>
  <c r="E10" i="3"/>
  <c r="E11" i="3"/>
  <c r="E12" i="3"/>
  <c r="E13" i="3"/>
  <c r="E18" i="3"/>
  <c r="E19" i="3"/>
  <c r="E8" i="3"/>
  <c r="E9" i="3"/>
  <c r="G32" i="3"/>
  <c r="V32" i="3" s="1"/>
  <c r="L32" i="3"/>
  <c r="F32" i="3" l="1"/>
  <c r="I33" i="3"/>
  <c r="K33" i="3" s="1"/>
  <c r="M33" i="3" s="1"/>
  <c r="O33" i="3" s="1"/>
  <c r="Q33" i="3" s="1"/>
  <c r="E33" i="3"/>
  <c r="F33" i="3" l="1"/>
  <c r="H33" i="3"/>
  <c r="J33" i="3" s="1"/>
  <c r="L33" i="3" s="1"/>
  <c r="N33" i="3" s="1"/>
  <c r="P33" i="3" s="1"/>
</calcChain>
</file>

<file path=xl/sharedStrings.xml><?xml version="1.0" encoding="utf-8"?>
<sst xmlns="http://schemas.openxmlformats.org/spreadsheetml/2006/main" count="488" uniqueCount="314">
  <si>
    <t>1.1</t>
  </si>
  <si>
    <t>1.2</t>
  </si>
  <si>
    <t>Limpeza do terreno, rastelamento, raspagem com afastamento até 20 mts</t>
  </si>
  <si>
    <t>2.1</t>
  </si>
  <si>
    <t>2.2</t>
  </si>
  <si>
    <t>Demolição de alvenaria de elevação em tijolo comum ou elemento vazado, incluindo o revestimento.</t>
  </si>
  <si>
    <t>Demolição de piso cimentado inclusive a base sobre lastro de concreto.</t>
  </si>
  <si>
    <t>3.1</t>
  </si>
  <si>
    <t>Escavação  manual de vala em solo de 1ª e 2ª categoria, profundidade em até 2,00m</t>
  </si>
  <si>
    <t>3.2</t>
  </si>
  <si>
    <t>Aterro Compactado manual, com soquete</t>
  </si>
  <si>
    <t>Regularização de fundo de vala com apiloamento com maço de 30kg</t>
  </si>
  <si>
    <t>3.3</t>
  </si>
  <si>
    <t xml:space="preserve">Perfuração manual de estaca broca a trado </t>
  </si>
  <si>
    <t>Forma e desforma para viga-cinta-bloco com tábua e sarrafo (fundação)</t>
  </si>
  <si>
    <t>Fornecimento de concreto estrutural, preparado em obra com betoneira fck 20MPA, inclusive lançamento, adensamento e acabamento</t>
  </si>
  <si>
    <t>Corte, dobra e montagem de açõ CA-50, diâmetro 5.0 mm, inclusive espaçador</t>
  </si>
  <si>
    <t>Corte, dobra e montagem de açõ CA-50, diâmetro 8.0 mm, inclusive espaçador</t>
  </si>
  <si>
    <t>Corte, dobra e montagem de açõ CA-50, diâmetro 10.0 mm, inclusive espaçador</t>
  </si>
  <si>
    <t>4.1</t>
  </si>
  <si>
    <t>4.2</t>
  </si>
  <si>
    <t>4.3</t>
  </si>
  <si>
    <t>4.4</t>
  </si>
  <si>
    <t>4.5</t>
  </si>
  <si>
    <t>Alvenaria estrutural com bloco de concreto 19x19x39cm cheios e armado.</t>
  </si>
  <si>
    <t>5.1</t>
  </si>
  <si>
    <t>5.2</t>
  </si>
  <si>
    <t>5.3</t>
  </si>
  <si>
    <t>5.4</t>
  </si>
  <si>
    <t>5.5</t>
  </si>
  <si>
    <t xml:space="preserve">Forma e desforma para viga-cinta-bloco com tábua e sarrafo </t>
  </si>
  <si>
    <t xml:space="preserve">Verga ou contra verga em concreto estrutural para vãos de até 150cm,preparado em obra, controle A fck 20MPA </t>
  </si>
  <si>
    <t>Fornecimento de grade fixa de ferro, para proteção de janela, inclusive assentamento, ferragens e acessórios.</t>
  </si>
  <si>
    <t>7.1</t>
  </si>
  <si>
    <t>Reboco com argamassa traço 1:2:8 (cimento, cal e areia) espessura 20mm, aplicação manual</t>
  </si>
  <si>
    <t>8.1</t>
  </si>
  <si>
    <t>8.2</t>
  </si>
  <si>
    <t>Piso em concreto, preparado em obra com betorneira, fck 13,5 MPA, sem armação, acabamento rústico acabamneto rústico, esp.8cm, fornecimento, lançamento, adensamento, sarrafeamento, exclusive junta de dilatação</t>
  </si>
  <si>
    <t>9.1</t>
  </si>
  <si>
    <t>6.1</t>
  </si>
  <si>
    <t>6.2</t>
  </si>
  <si>
    <t>Peitoril de granito cinza andorinha e=3cm</t>
  </si>
  <si>
    <t>10.1</t>
  </si>
  <si>
    <t>Lixamento manual em parede para remoção de tinta</t>
  </si>
  <si>
    <t>Preparação para emassamento ou pintura (latex/acrílica) em parede, inclusive uma demão de selador acrílico</t>
  </si>
  <si>
    <t>Pintura acrílica em parede três demãos, excluisive selador acrílico e massa e massa acrílica/corrida</t>
  </si>
  <si>
    <t>Pintura esmalte em esquadria de fero, duas demãos, inclusive um demão de fundo anticorrosivo</t>
  </si>
  <si>
    <t>11.1</t>
  </si>
  <si>
    <t>11.2</t>
  </si>
  <si>
    <t>11.3</t>
  </si>
  <si>
    <t>11.4</t>
  </si>
  <si>
    <t>Pintura acrílica para piso em passeio/superfície cimentada, duas demãos</t>
  </si>
  <si>
    <t>11.5</t>
  </si>
  <si>
    <t>Caixa de drenagem de inspeção/pasagem em alvenaria  (40X40X40CM), revestimento em argamassa com aditivo impermeabilizante, com tampa em grelha,inclusive escavação, reaterro e transporte e retirada do marterial escavado.</t>
  </si>
  <si>
    <t>un</t>
  </si>
  <si>
    <t>12.1</t>
  </si>
  <si>
    <t>12.2</t>
  </si>
  <si>
    <t>Canaleta para drenagem em concreto fck 15MPA, moldada em loco, seção 15x15, exclusive tampa, inclusive escavação, reaterro com tranporte e retirada do material escavado Escavado em caçamba</t>
  </si>
  <si>
    <t>Fornecimento e assentamento de tubo pvc rígido, drenagem/pluvial PBV - série normal, diâmetro 150mm, inclusive conexões</t>
  </si>
  <si>
    <t>m</t>
  </si>
  <si>
    <t>12.3</t>
  </si>
  <si>
    <t>13.1</t>
  </si>
  <si>
    <t>m2</t>
  </si>
  <si>
    <t>m3</t>
  </si>
  <si>
    <t>kg</t>
  </si>
  <si>
    <t>QUANT.</t>
  </si>
  <si>
    <t>PREÇO UNITÁRIO</t>
  </si>
  <si>
    <t>UN.</t>
  </si>
  <si>
    <t>DESCRIÇÃO</t>
  </si>
  <si>
    <t>ITEM</t>
  </si>
  <si>
    <t>TOTAL S/BDI</t>
  </si>
  <si>
    <t>INSTALAÇÃO DOS SERVIÇOS</t>
  </si>
  <si>
    <t>DEMOLIÇÕES</t>
  </si>
  <si>
    <t>TRABALHOS EM TERRA</t>
  </si>
  <si>
    <t>INFRA-ESTRUTURA</t>
  </si>
  <si>
    <t>SUPERESTRUTURA</t>
  </si>
  <si>
    <t>ALVENARIA</t>
  </si>
  <si>
    <t>ESQUADRIAS METÁLICAS</t>
  </si>
  <si>
    <t>REVESTIMENTO</t>
  </si>
  <si>
    <t>PISOS</t>
  </si>
  <si>
    <t>PEITORIL</t>
  </si>
  <si>
    <t>PINTURA</t>
  </si>
  <si>
    <t>DRENAGEM</t>
  </si>
  <si>
    <t>(1,81+1,50)/2 X 26,61 + 13,40X1,23</t>
  </si>
  <si>
    <t>Viga baldrame - 0,40x0,20x26,61 + Braço pilar - 0,40x0,20x0,90x11</t>
  </si>
  <si>
    <t>Estaca - ((3,14x0,20x0,20)/4x1,40)x22</t>
  </si>
  <si>
    <t>Pilar - 2,00x0,80x11 + Viga - 0,20x2,40x10,25x2</t>
  </si>
  <si>
    <t>Projeto</t>
  </si>
  <si>
    <t>2,40x0,80x2x10,25</t>
  </si>
  <si>
    <t>Chapisco com argamassa traço 1:3 (cimento e areia), esp 5mm, aplicado alvenaria /estrutura de concreto com colher, argamassa preparo mecânico</t>
  </si>
  <si>
    <t>Corredor do fundos - 26,61X1,66 + Corredor central -17,54X1,23</t>
  </si>
  <si>
    <t>Balcão da entrada da Câmara - 1,52X0,30</t>
  </si>
  <si>
    <t>Canaleta na parte de tras do muro - 26,61m + Canaleta na parte de tras do plenario - 8,60m + canaleta nas lateral da edificação - 8,0m + canaleta na outra lateral da edificação 8,0m</t>
  </si>
  <si>
    <t>Lateral da edificação - 9,0m + outra lateral da edificação - 7,50m</t>
  </si>
  <si>
    <t>Visor do guiche da entrada da Câmara - 1.50X 0,70</t>
  </si>
  <si>
    <t>Demolição remanescente muro - 2,0X0,50X2,0X0,10 + Demolição do guiche entrada Câmara - 1,60X1,00X0,15 + Demolição acesso banheiro público - 2,10X1,20X0,15</t>
  </si>
  <si>
    <t>Corredor atras da Câmara onde será construido o muro - (1,81+1,50)/2 X 26,61</t>
  </si>
  <si>
    <t>Locação do muro</t>
  </si>
  <si>
    <t>Parede fundos Plenário - 25,94x3,26 - (1,99+1,99+1,99+2,00)x1,15 - Parede lateral fundos Plenario - 5,90x3,94 - Parede Plenário lateral externa interno - 17,03x3,94 +13,32x3,94 - (1,99+1,99+2,00)x1,15 - Entrada Guiche - 2,26x2,67 -(1,50x1,00) - Secretaria interna - 7,50x2,67 - (1,50x1,00) - Pintura parede Plenário interno - (7,00+21,66)x2,67 - Pintura muro entrada - 16,70x1,92 - Pintura piso entrada - 7,70x4,00</t>
  </si>
  <si>
    <t>Pintura muro - 26,61x2,00 + 11x0,20x2,00 - Parede fundos Plenário - 25,94x3,26 - (1,99+1,99+1,99+2,00)x1,15 - Parede lateral fundos Plenario - 5,90x3,94 - Parede Plenário lateral externa interno - 17,03x3,94 +13,32x3,94 - (1,99+1,99+2,00)x1,15 - Entrada Guiche - 2,26x2,67 -(1,50x1,00) - Secretaria interna - 7,50x2,67 - (1,50x1,00) - Pintura parede Plenário interno - (7,00+21,66)x2,67 - Pintura muro entrada - 16,70x1,92</t>
  </si>
  <si>
    <t>Pintura piso entrada - 7,70x4,00</t>
  </si>
  <si>
    <t>Lixamento manual em superfície metálica para remoção de tinta</t>
  </si>
  <si>
    <t>11.6</t>
  </si>
  <si>
    <t>Janelas lado externo fundos - (1,99+1,99+1,99+2,00)x1,15 - Grades fundos - (1,99+1,99+1,99+2,00)x1,15 - Janelas externas lado interno - (1,99+1,99+2,00)x1,15 - Grades lado interno - (1,99+1,99+2,00)x1,15</t>
  </si>
  <si>
    <t>1,20x1,30 + (1.70x0,85)X2</t>
  </si>
  <si>
    <t xml:space="preserve">0,60x26,61 viga baldrame + braço pilar 0,40x0,90x11+ baldrame banheiros - 0,20x7,20 </t>
  </si>
  <si>
    <t>Talude - 7,20X1,50X0,20 + Viga- 0,60x0,40x26,61 + Braço pilar - 0,40x0,40x0,90x11 + Corredor - (26,61x(1,81+1,50)/2)x0,15 + Fundação Banheiros - (1,80+1,80+1,80+1,80)x 0,20x0,30</t>
  </si>
  <si>
    <t>Viga Baldrame - 0,40x2x26,61 + Braço pilar - 0,20x0,90x2x11 + Baldrame banheiros - 0,30x1,80x2x4</t>
  </si>
  <si>
    <t>Alvenaria de vedação com bloco de concreto, Esp.14cm, para revestimento, inclusive argamassa para assentamento</t>
  </si>
  <si>
    <t>Alvenaria Banheiros - (1,80+1,80+1,80+1,80)x2,80</t>
  </si>
  <si>
    <t>Fornecimento de janela basculante de ferro, inclusive assentamento, ferragens e acessórios</t>
  </si>
  <si>
    <t>Basculante Banheiros - 0,80x0,40x2</t>
  </si>
  <si>
    <t>7.2</t>
  </si>
  <si>
    <t>6.3</t>
  </si>
  <si>
    <t>1,90x0,13x0,15x2 + Banheiros - 1,10x0,14x0,15x2 + 1,00x0,14x0,15x2 + 1,50x0,15x0,20</t>
  </si>
  <si>
    <t>Viga Baldrame - 0,40x0,40x26,61 + Braço pilar - 0,20x0,20x0,90x11 + Estaca - ((3,14x,20x0,20)/4x1,40x22 + Baldrame banheiros - 0,20x0,30x1,80x4 + Piso banheiro - 5,54x1,80x0,06</t>
  </si>
  <si>
    <t>Contrapiso desempenhado com argamassa traço 1:3 (cimento e areia) esp.20mm</t>
  </si>
  <si>
    <t>Revestimento com cer|âmica aplicado em piso, acabamento esmaltado, ambiente interno, padrão extra, dimensão da peça at 2025 cm2, PEI IV, assentamento com argamassa industrializada, inclusive rejuntamento</t>
  </si>
  <si>
    <t>Banheiros - 5,55 x 1,80</t>
  </si>
  <si>
    <t>9.2</t>
  </si>
  <si>
    <t>9.3</t>
  </si>
  <si>
    <t>Revestimento com cerâmica aplicado em parede, acabamento esmaltado, ambienete interno padrão extra, dimensões da peça até 2025 cm2, PEI III, assentamento com argamassa industrializada, inclusive rejuntameneto</t>
  </si>
  <si>
    <t>Azulejo Banheiro - (1,67+1,67+1,80+1,80)x2,0x1,50</t>
  </si>
  <si>
    <t>8.3</t>
  </si>
  <si>
    <t>VIDRO</t>
  </si>
  <si>
    <t xml:space="preserve">Vidro guiche comum transparente incolor, esp.6mm, inclusive fixacção e vedação com guarnição/gaxeta de borracha, fornecimento e instalação </t>
  </si>
  <si>
    <t>Vidro impresso (fantasia) translúcido incolor, esp.3mm, inclusive fixação e vedação com guarnição/gaxeta de borracha neopreme, fornecimento e instalação, exclusive caixilho/peitoril</t>
  </si>
  <si>
    <t>Vidro basculante banheiro - 0,80x0,40x2</t>
  </si>
  <si>
    <t>13.2</t>
  </si>
  <si>
    <t>Janelas lado externo fundos - (1,99+1,99+1,99+2,00)x1,15 - Grades fundos - (1,99+1,99+1,99+2,00)x1,15 - Janelas externas lado interno - (1,99+1,99+2,00)x1,15 - Grades lado interno - (1,99+1,99+2,00)x1,15 - Grades Novas - 1,20x1,30 + (1,70x0,85)x2 + Basculante banheiro - (0,80x0,40x2,0x2,0)</t>
  </si>
  <si>
    <t>Laje do banheiros - 5,55x1,80</t>
  </si>
  <si>
    <t>5.6</t>
  </si>
  <si>
    <t>Laje pré-moldada unidirecional com enchimento em poliesstireno expandido (EPS), capeamneto de 4cm, sobrecarga de 100KG/m2, altura total de 11cm e vão livre máximo de 5m, inclusive concreto estrutural, usinado bombeado com fck 20MPA, exclusive tela armada e cimbramento</t>
  </si>
  <si>
    <t>PORTAS</t>
  </si>
  <si>
    <t>Marco de madeira, dimensão (90X210)CM, largura de 14CM, acabamento natural, para pintura/verniz, inclusive assentamento, exclusive folha de porta, ferragens e  pintura/verniz</t>
  </si>
  <si>
    <t xml:space="preserve">Portas dos dois banheiros </t>
  </si>
  <si>
    <t>Folha de porta em madeira, dimensão (90X210)CM, acabamento natural para pintura/verniz, tipo prancheta/sarrafeada, inclusive assentamento, exclusive marco, ferragens e pintura/verniz</t>
  </si>
  <si>
    <t>Dobradiça de ferro, medidas (3"X2.1/2"), tipo pino solto com bola, acabamento cromado, inclusive acessórios de fixação</t>
  </si>
  <si>
    <t>Fechadura tipo banheiro (TRANQUETA), grau de segurança médio, distância de broca 40MM, acabamento com espelho cromado e maçaneta modelo alavanca em zanac,  inclusive acessórios para fixação e uma chave</t>
  </si>
  <si>
    <t>14.1</t>
  </si>
  <si>
    <t>14.2</t>
  </si>
  <si>
    <t>14.3</t>
  </si>
  <si>
    <t>14.4</t>
  </si>
  <si>
    <t>Lixamento manual em superficie de madeira</t>
  </si>
  <si>
    <t>Pintura esmalte em esquadria de madeira, duas demãos, inclusive uma demão de fundo nivelador, exclusive massa a óleo</t>
  </si>
  <si>
    <t>Portas dos banheiros - 2,10x0,90x3x2</t>
  </si>
  <si>
    <t>Portas banheiros</t>
  </si>
  <si>
    <t>Muro - 2,00x26,61 +0,20x2,00x11 + Área sem reboco - 2,07x0,76 + Baheiros - (1,80x2x4)x2,80 + Teto banheiro - 5,55x1,80</t>
  </si>
  <si>
    <t>Muro - 2,00x26,61 +0,20x2,00x11 + Área sem reboco - 2,07x0,76 + Baheiros - (1,80x2x4)x2,80 + Teto Banheiro - 5,55x1,80</t>
  </si>
  <si>
    <t>Bacia sanitária (vaso) de louça com caixa acoplada, cor branca, inclusive acessórios de fixação/vedação, engate flexivel metálico, fornecimento, instalação e rejuntamento</t>
  </si>
  <si>
    <t>Lavatório de louça bramca sem coluna, tamanho médio, inclusive acessórios de fixação, válvula de escoamento de metal com acabamento cromado, fornecimento, instalação e rejuntamento, exclusive torneira e engate flexivel</t>
  </si>
  <si>
    <t>Torneira metálica, abertura alavanca 1/4 de volta, acabamento cromado, com arejador, aplicação de mesa, inclusive engate flexivel metálico, inclusive fornecimento e instalação</t>
  </si>
  <si>
    <t>Assento branco para vaso</t>
  </si>
  <si>
    <t>Barra de apoio em aço inox polido reta, DN 1.1/4" (31,75MM), para acessibilidade (PMR/PCR), comprimento 80cm, instalado em parede, inclusive fornecimento, instalação e acessórios para fixação</t>
  </si>
  <si>
    <t>Papeleira metálica cromada, inclusive fixação</t>
  </si>
  <si>
    <t>Dispenser em aço inox para papel toalha 2 ou 3 folhas</t>
  </si>
  <si>
    <t>Espelho cristal com moldura em alumínio, dimensão (60X90)cm, com esp. 4mm, inclusive fixação com adesivo/selante a base de poliuretano, fornecimento e instalação</t>
  </si>
  <si>
    <t>INSTALAÇÕES ELÉTRICAS</t>
  </si>
  <si>
    <t>Eletroduto flexível corrugado, pvc anti chama, DN 25MM (3/4"), aplicado em alvenaria exclusive rasgo</t>
  </si>
  <si>
    <t>Cabo de cobre flexivel, classe 5, isolamento tipo LSHF/ATOX, não halogenado, anticham, termoplástico, unipolar, seção 2,5 mm2, 70°C, 450/750V</t>
  </si>
  <si>
    <t>Conjunto de um interruptor simples, corrente 10A, tensão 250250V, (10A-250V), com placa 4"X2" de um posto, inclusive fornecimento , instalação, suporte, módulo e placa</t>
  </si>
  <si>
    <t>um</t>
  </si>
  <si>
    <t>Conjunto de dois (2) interruptores simples, corrente10A, tensão250V, (10A-250V), com placa de dois (2) postos, inclusive fornecimento, instalação, suporte, módulo e placa</t>
  </si>
  <si>
    <t>Conjunto de uma (1) tomada padrão, três polos, corrente 10A, tensão 250v , (2P+T/10A-250V), com placa 4"X2" de um (1) posto, inclusive fornecimento, instalação, suporte, módulo e placa</t>
  </si>
  <si>
    <t>Luminária plafon redondo de vidro jateado, diâmetro 25cm, para uma lâmpada base E-27, fornecimento, instalação, inclusive base, exclusive lâmpada</t>
  </si>
  <si>
    <t>Lâmpada compacta eletrônica fluorescente, base E27, potência 11W, tensão 110-127V, fornecimento e instalação, exclusive luminária</t>
  </si>
  <si>
    <t>Rede elétrica banheiros</t>
  </si>
  <si>
    <t>15.1</t>
  </si>
  <si>
    <t>15.4</t>
  </si>
  <si>
    <t>15.2</t>
  </si>
  <si>
    <t>15.3</t>
  </si>
  <si>
    <t>15.5</t>
  </si>
  <si>
    <t>15.6</t>
  </si>
  <si>
    <t>15.7</t>
  </si>
  <si>
    <t xml:space="preserve">Caixa d'agua de polietileno, cap.  500L, inclusive tampa, torneira boia, extravassor, tubo limpeza e acessórios, exclusive tubulação de entrada/saida d'agua </t>
  </si>
  <si>
    <t>Registro esfera, pvc soldável DN 40 mm, inclusive volante para acionamento</t>
  </si>
  <si>
    <t>Forneciemntos e assentamento de tubo pvc soldável, aguá fria, DN 40 MM (1.1/4"), inclusive conexões</t>
  </si>
  <si>
    <t>Fornecimento e assentamento de tubo pvc rígido soldável, agua fria, DN 25 mm (3/4") , inclusive conexões</t>
  </si>
  <si>
    <t>Rasgo em alvenaria para passagem de tubulação, diâmetros de 15mm a 25mm (1/2" A 1"), exclusive enchimento</t>
  </si>
  <si>
    <t>Enchimento de rasgo em alvenaria/concreto com argamassa, diâmetros de 15mm a 25mm (1/2" A 1"), inclusive argamassa, traço 1:2:8 (cimentos, cal areia)</t>
  </si>
  <si>
    <t>Registro de gaveta, tipo base, rosqueável 3/4" (para tubo pvc soldavél DN 32mm), inclusive acabamento (padrão popular) e canopla cromada  (registro geral das colunas)</t>
  </si>
  <si>
    <t>Ponto de embutir para água fria em tubo pvc rígido soldável, DN 20mm (1/2"), embutido em alvenaria com distância de até cinco (5) metros da tomada de água, inclusive conexões/fixação do tubo c/enchimento do rasgo com argamassa</t>
  </si>
  <si>
    <t>Caixa de esgoto de inspeção/passagem em alvenaria (40X40X60cm), revestimento em argamassa com aditivo impermeabilizante, com tampa de concreto, inclusive cavação, reaterro e transporte e retirada do material escavado (em caçamba).</t>
  </si>
  <si>
    <t>Caixa sinfonada em pvc com grelha redonda 100 X 100 X 50mm</t>
  </si>
  <si>
    <t>Ponto de embutir para esgoto em tubo pvc rígido PB - série normal, DN 40mm (1.1/2"), embutido em alvenaria/piso, com altura (saída) de 50cm do piso, com distância  de até  cinco (5) metros do ramal de esgoto, inclusive conexões e fixação do tubo  com enchimento do rasgo na alvenaria/concreto com argamassa (lavatórios)</t>
  </si>
  <si>
    <t>Ponto de embutir para esgoto em tubo pvc rígido, PBV - série normal, DN 50mm (2"), embutido em piso com distância de até cinco (5) metros do ramal de esgoto, inclusive conexões e fixação do tubo com enchimento do rasgo com argamassa</t>
  </si>
  <si>
    <t>Ponto de enbutir para esgoto em tubo pvc rígido, PBV - série normal, DN 100mm (4"), embutido em piso com distância de até cinco (5) metros do ramal de esgoto, inclusive conexões e fixação do tubo com enchimento do rasgo com argamassa (vaso)</t>
  </si>
  <si>
    <t>Fornecimento e assentamento de tubo pvc rígido, esgoto PB - série normal,DN 40mm (1.1/2"), inclusive conexões</t>
  </si>
  <si>
    <t>Fornecimento e assentamento de tubo pvc rígido esgoto PBV - série normal, DN 50mm (2"), inclusive conexões</t>
  </si>
  <si>
    <t>Fornecimento e assentamento de tubo pvc rígido, esgoto PBV - série normal, DN 100mm (4"), inclusive conexões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</si>
  <si>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</si>
  <si>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</si>
  <si>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</si>
  <si>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</si>
  <si>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</si>
  <si>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</si>
  <si>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</si>
  <si>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</si>
  <si>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</si>
  <si>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</si>
  <si>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</si>
  <si>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</si>
  <si>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</si>
  <si>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</si>
  <si>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</si>
  <si>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</si>
  <si>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</si>
  <si>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</si>
  <si>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</si>
  <si>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</si>
  <si>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</si>
  <si>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</si>
  <si>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</si>
  <si>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</si>
  <si>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</si>
  <si>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INSTALAÇÕES HIDRÁULICAS E SANITÁRIAS</t>
  </si>
  <si>
    <t>TELHADO</t>
  </si>
  <si>
    <t>Engradamento para telhado de fibrocimento ondulada</t>
  </si>
  <si>
    <t>Cumeeira normal ou articulada de fibrocimento para telha ondulada e= 6 ou 8 mm</t>
  </si>
  <si>
    <t>Cobertura em telha de fibrocimento, tipo ondulada, esp.8mm, com recobrimento transversal e longitudinal, exclusive cumeeira e engradamento, inclusive acessórios de fixação e içamento manual vertical</t>
  </si>
  <si>
    <t>Rufo e contra-rufo em chapa galvanizada, esp. 0,5mm (GSG-26), com desenvolvimento de 33cm, inclusive içamento manual vertical</t>
  </si>
  <si>
    <t>17.1</t>
  </si>
  <si>
    <t>18.1</t>
  </si>
  <si>
    <t>17.2</t>
  </si>
  <si>
    <t>17.3</t>
  </si>
  <si>
    <t>17.4</t>
  </si>
  <si>
    <t>Limpeza final para entrega da obra</t>
  </si>
  <si>
    <t>LIMPEZA</t>
  </si>
  <si>
    <t>Adaptador soldável de pvc marrom com flange e anel para caixa d'agua Ø 40 mm</t>
  </si>
  <si>
    <t>Rede hidráulica e sanitaria dos banheiros</t>
  </si>
  <si>
    <t>Telhado banheiros - 7,04 x 1,80</t>
  </si>
  <si>
    <t>Telhado banheiro</t>
  </si>
  <si>
    <t>Telhado banheiro - 7,04 x 2</t>
  </si>
  <si>
    <t>CÓDIGO SETOP</t>
  </si>
  <si>
    <t>TOTAL SEM BDI</t>
  </si>
  <si>
    <t>BDI</t>
  </si>
  <si>
    <t>TOTAL COM BDI</t>
  </si>
  <si>
    <t>CRONOGRAMA FÍSICO-FINANCEIRO</t>
  </si>
  <si>
    <t>VALOR</t>
  </si>
  <si>
    <t>VALOR +</t>
  </si>
  <si>
    <t>% INC.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</si>
  <si>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</si>
  <si>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</si>
  <si>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</si>
  <si>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</si>
  <si>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</si>
  <si>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</si>
  <si>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</si>
  <si>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</si>
  <si>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%</t>
  </si>
  <si>
    <t>TOTAL MENSAL</t>
  </si>
  <si>
    <t xml:space="preserve">TOTAL ACUMULADO </t>
  </si>
  <si>
    <t>Obra</t>
  </si>
  <si>
    <t>SUB TOTAL</t>
  </si>
  <si>
    <t>Locação da obra do muro</t>
  </si>
  <si>
    <t>CÂMARA MUNICIPAL DE ANTÔNIO CARLOS</t>
  </si>
  <si>
    <t>MUNICÍPIO / DISTRITO: ANTÔNIO CARLOS</t>
  </si>
  <si>
    <t xml:space="preserve">ENDEREÇO: Rua Cel. José Gonçalves de Araújo, 201 – Antônio Carlos – Minas Gerais </t>
  </si>
  <si>
    <t>SERVIÇOS: Execução de Obras de Reconstrução de muro de divisa, construção de banheiros, abertura de vão para guiche, serviços de pintura, construção de drenagem.</t>
  </si>
  <si>
    <t xml:space="preserve">CÂMARA MUNICIPAL DE ANTÔNIO CARLOS </t>
  </si>
  <si>
    <t>PLANILHA DE SERVIÇOS - SEM DESONERAÇÃO</t>
  </si>
  <si>
    <t>DEMONSTRATIVO DE BDI
SEM DESONERAÇÃO</t>
  </si>
  <si>
    <t>DEMONSTRATIVO DO BDI - SEM DESONERAÇÃO - OBRA DE EDIFICAÇÃO</t>
  </si>
  <si>
    <t>BDI (CONFORME ACÓRDÃO Nº 2622/13 e LEI Nº 13.161 DE 31/08/15)</t>
  </si>
  <si>
    <t>DISCRIMINAÇÃO DAS PARCELAS</t>
  </si>
  <si>
    <r>
      <t xml:space="preserve">SIG.
</t>
    </r>
    <r>
      <rPr>
        <b/>
        <vertAlign val="superscript"/>
        <sz val="8"/>
        <color theme="0"/>
        <rFont val="Arial"/>
        <family val="2"/>
      </rPr>
      <t>(1)</t>
    </r>
  </si>
  <si>
    <t>CONSTRUÇÃO DE EDIFÍCIOS</t>
  </si>
  <si>
    <r>
      <t xml:space="preserve">INC.
</t>
    </r>
    <r>
      <rPr>
        <b/>
        <vertAlign val="superscript"/>
        <sz val="8"/>
        <color theme="0"/>
        <rFont val="Arial"/>
        <family val="2"/>
      </rPr>
      <t>(5)</t>
    </r>
  </si>
  <si>
    <r>
      <t xml:space="preserve">ISS </t>
    </r>
    <r>
      <rPr>
        <b/>
        <vertAlign val="superscript"/>
        <sz val="8"/>
        <color theme="0"/>
        <rFont val="Arial"/>
        <family val="2"/>
      </rPr>
      <t>(2)</t>
    </r>
  </si>
  <si>
    <t>DIFERENCIADO</t>
  </si>
  <si>
    <r>
      <t xml:space="preserve">MATERIAL
</t>
    </r>
    <r>
      <rPr>
        <b/>
        <vertAlign val="superscript"/>
        <sz val="8"/>
        <color theme="0"/>
        <rFont val="Arial"/>
        <family val="2"/>
      </rPr>
      <t>(3)</t>
    </r>
  </si>
  <si>
    <r>
      <t xml:space="preserve">SERVIÇO TERCEIRIZADO </t>
    </r>
    <r>
      <rPr>
        <b/>
        <vertAlign val="superscript"/>
        <sz val="8"/>
        <color theme="0"/>
        <rFont val="Arial"/>
        <family val="2"/>
      </rPr>
      <t xml:space="preserve">(4)
 </t>
    </r>
    <r>
      <rPr>
        <b/>
        <sz val="8"/>
        <color theme="0"/>
        <rFont val="Arial"/>
        <family val="2"/>
      </rPr>
      <t>(ISS=5%)</t>
    </r>
  </si>
  <si>
    <t>CUSTO DIRETO</t>
  </si>
  <si>
    <t>CD</t>
  </si>
  <si>
    <t>ADMINISTRAÇÃO CENTRAL</t>
  </si>
  <si>
    <t>AC</t>
  </si>
  <si>
    <t>LUCRO BRUTO</t>
  </si>
  <si>
    <t>L</t>
  </si>
  <si>
    <t>DESPESAS FINANCEIRAS</t>
  </si>
  <si>
    <t>DF</t>
  </si>
  <si>
    <t>SEGUROS, GARANTIAS E RISCO</t>
  </si>
  <si>
    <t>SEGUROS + GARANTIAS</t>
  </si>
  <si>
    <t>S</t>
  </si>
  <si>
    <t>RISCO(*)</t>
  </si>
  <si>
    <t>R</t>
  </si>
  <si>
    <t>TRIBUTOS</t>
  </si>
  <si>
    <t>I</t>
  </si>
  <si>
    <t>PV</t>
  </si>
  <si>
    <t>ISS</t>
  </si>
  <si>
    <r>
      <t>ISS</t>
    </r>
    <r>
      <rPr>
        <vertAlign val="superscript"/>
        <sz val="8"/>
        <rFont val="Arial"/>
        <family val="2"/>
      </rPr>
      <t>(2)</t>
    </r>
  </si>
  <si>
    <t>-</t>
  </si>
  <si>
    <t>PIS</t>
  </si>
  <si>
    <t>COFINS</t>
  </si>
  <si>
    <t>CPRB</t>
  </si>
  <si>
    <t>INSS</t>
  </si>
  <si>
    <t>FÓRMULA DO BDI</t>
  </si>
  <si>
    <t>(1 + (AC + S + G + R)) x (1 + DF) x  (1 + L)</t>
  </si>
  <si>
    <t>(1 - (I + CPRB))</t>
  </si>
  <si>
    <t>BDI (NUMERADOR)</t>
  </si>
  <si>
    <t>BDI (DENOMINADOR)</t>
  </si>
  <si>
    <t>OBSERVAÇÕES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</si>
  <si>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SIGLA.</t>
    </r>
    <r>
      <rPr>
        <vertAlign val="superscript"/>
        <sz val="8"/>
        <rFont val="Arial"/>
        <family val="2"/>
      </rPr>
      <t xml:space="preserve">
(2) </t>
    </r>
    <r>
      <rPr>
        <sz val="8"/>
        <rFont val="Arial"/>
        <family val="2"/>
      </rPr>
      <t xml:space="preserve">QUANTO AO ISS O TCU ORIENTA OBSERVAR A LEGISLAÇÃO DO MUNICÍPIO. NO REFERIDO ACÓRDÃO O TCU PARTIU DA PREMISSA DE INCIDÊNCIA DO ISS EM 50% DO PREÇO DE VENDA, COM PERCENTUAIS DE 2%, 3%, 4% E 5%.
</t>
    </r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 xml:space="preserve">BDI DIFERENCIADO A SER APLICADO EM CASOS DE FORNECIMENTO DE MATERIAIS E EQUIPAMENTOS. EX. ELEVADOR, ESCADAS ROLANTES, EQUIPAMENTOS DE REFRIGERAÇÃO ETC.
</t>
    </r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 xml:space="preserve">BDI DIFERENCIADO A SER APLICADO PARA SERVIÇOS TERCEIRIZADOS.
</t>
    </r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INCIDÊNCIA.</t>
    </r>
  </si>
  <si>
    <t>Cinta travamento - 0,20x0,20x26,61x2 + Pilar - 0,40x0,20x2,0x11 + Cinta Banheiro - (5,84x2 + 7,02) x 0,15x0,20 + Pilar banheiro - 0,15x0,25x3x8</t>
  </si>
  <si>
    <t>1.3</t>
  </si>
  <si>
    <t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</t>
  </si>
  <si>
    <t>Placa de Obra</t>
  </si>
  <si>
    <t>PROJETOS</t>
  </si>
  <si>
    <t>19.1</t>
  </si>
  <si>
    <t>Projeto executivo de arquitetura</t>
  </si>
  <si>
    <t>PRA1</t>
  </si>
  <si>
    <t>19.2</t>
  </si>
  <si>
    <t>Projeto executivo de estrutura de concreto</t>
  </si>
  <si>
    <t>Novos banheiros e Muro de contenção</t>
  </si>
  <si>
    <t>2 caixas nas extremidades do muro, 2 caixas na parte central da divisa e duas caixas na parte frontal da Câmara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</si>
</sst>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0"/>
    <numFmt numFmtId="165" formatCode="&quot;R$&quot;\ #,##0.00"/>
    <numFmt numFmtId="166" formatCode="#,##0.00\ ;&quot; (&quot;#,##0.00\);&quot; -&quot;#\ ;@\ "/>
    <numFmt numFmtId="167" formatCode="0.000%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10000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2"/>
      <name val="Arial Black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auto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10000"/>
      </left>
      <right style="thin">
        <color rgb="FF01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/>
  </cellStyleXfs>
  <cellXfs count="2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justify" wrapText="1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 wrapText="1"/>
    </xf>
    <xf numFmtId="4" fontId="6" fillId="0" borderId="0" xfId="0" applyNumberFormat="1" applyFont="1" applyFill="1" applyAlignment="1">
      <alignment vertical="center"/>
    </xf>
    <xf numFmtId="10" fontId="8" fillId="0" borderId="1" xfId="2" applyNumberFormat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/>
    <xf numFmtId="0" fontId="0" fillId="0" borderId="3" xfId="0" applyBorder="1"/>
    <xf numFmtId="0" fontId="3" fillId="0" borderId="4" xfId="0" applyFont="1" applyBorder="1"/>
    <xf numFmtId="0" fontId="3" fillId="0" borderId="1" xfId="0" applyFont="1" applyBorder="1"/>
    <xf numFmtId="165" fontId="8" fillId="0" borderId="7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9" fontId="8" fillId="4" borderId="9" xfId="0" applyNumberFormat="1" applyFont="1" applyFill="1" applyBorder="1" applyAlignment="1">
      <alignment horizontal="center" vertical="center"/>
    </xf>
    <xf numFmtId="9" fontId="8" fillId="4" borderId="2" xfId="0" applyNumberFormat="1" applyFont="1" applyFill="1" applyBorder="1" applyAlignment="1">
      <alignment horizontal="center" vertical="center"/>
    </xf>
    <xf numFmtId="4" fontId="8" fillId="4" borderId="10" xfId="0" applyNumberFormat="1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horizontal="center" vertical="center"/>
    </xf>
    <xf numFmtId="9" fontId="8" fillId="4" borderId="3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6" fontId="10" fillId="0" borderId="14" xfId="0" applyNumberFormat="1" applyFont="1" applyBorder="1" applyAlignment="1" applyProtection="1">
      <alignment horizontal="right" vertical="center" wrapText="1"/>
      <protection locked="0"/>
    </xf>
    <xf numFmtId="4" fontId="10" fillId="0" borderId="13" xfId="1" applyNumberFormat="1" applyFont="1" applyBorder="1" applyAlignment="1">
      <alignment horizontal="right" wrapText="1"/>
    </xf>
    <xf numFmtId="10" fontId="10" fillId="0" borderId="13" xfId="2" applyNumberFormat="1" applyFont="1" applyBorder="1" applyAlignment="1">
      <alignment horizontal="right" vertical="center"/>
    </xf>
    <xf numFmtId="9" fontId="10" fillId="0" borderId="15" xfId="0" applyNumberFormat="1" applyFon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9" fontId="10" fillId="0" borderId="17" xfId="1" applyNumberFormat="1" applyFont="1" applyBorder="1" applyAlignment="1">
      <alignment vertical="center"/>
    </xf>
    <xf numFmtId="4" fontId="10" fillId="0" borderId="18" xfId="1" applyNumberFormat="1" applyFont="1" applyBorder="1" applyAlignment="1">
      <alignment vertical="center"/>
    </xf>
    <xf numFmtId="4" fontId="10" fillId="0" borderId="15" xfId="1" applyNumberFormat="1" applyFont="1" applyBorder="1" applyAlignment="1">
      <alignment vertical="center"/>
    </xf>
    <xf numFmtId="4" fontId="10" fillId="0" borderId="16" xfId="1" applyNumberFormat="1" applyFont="1" applyBorder="1" applyAlignment="1">
      <alignment vertical="center"/>
    </xf>
    <xf numFmtId="9" fontId="10" fillId="0" borderId="15" xfId="1" applyNumberFormat="1" applyFont="1" applyBorder="1" applyAlignment="1">
      <alignment vertical="center"/>
    </xf>
    <xf numFmtId="9" fontId="3" fillId="0" borderId="19" xfId="0" applyNumberFormat="1" applyFont="1" applyBorder="1"/>
    <xf numFmtId="4" fontId="3" fillId="0" borderId="20" xfId="0" applyNumberFormat="1" applyFont="1" applyBorder="1"/>
    <xf numFmtId="4" fontId="3" fillId="0" borderId="0" xfId="0" applyNumberFormat="1" applyFont="1"/>
    <xf numFmtId="0" fontId="9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4" fontId="10" fillId="0" borderId="22" xfId="3" applyNumberFormat="1" applyFont="1" applyBorder="1" applyAlignment="1">
      <alignment horizontal="right" wrapText="1"/>
    </xf>
    <xf numFmtId="4" fontId="10" fillId="0" borderId="21" xfId="1" applyNumberFormat="1" applyFont="1" applyBorder="1" applyAlignment="1">
      <alignment horizontal="right" wrapText="1"/>
    </xf>
    <xf numFmtId="10" fontId="10" fillId="0" borderId="21" xfId="2" applyNumberFormat="1" applyFont="1" applyBorder="1" applyAlignment="1">
      <alignment horizontal="right" vertical="center"/>
    </xf>
    <xf numFmtId="9" fontId="2" fillId="0" borderId="23" xfId="0" applyNumberFormat="1" applyFont="1" applyBorder="1" applyAlignment="1">
      <alignment vertical="center"/>
    </xf>
    <xf numFmtId="4" fontId="10" fillId="0" borderId="24" xfId="0" applyNumberFormat="1" applyFont="1" applyBorder="1" applyAlignment="1">
      <alignment vertical="center"/>
    </xf>
    <xf numFmtId="9" fontId="10" fillId="0" borderId="25" xfId="1" applyNumberFormat="1" applyFont="1" applyBorder="1" applyAlignment="1">
      <alignment vertical="center"/>
    </xf>
    <xf numFmtId="4" fontId="10" fillId="0" borderId="26" xfId="1" applyNumberFormat="1" applyFont="1" applyBorder="1" applyAlignment="1">
      <alignment vertical="center"/>
    </xf>
    <xf numFmtId="4" fontId="10" fillId="0" borderId="24" xfId="1" applyNumberFormat="1" applyFont="1" applyBorder="1" applyAlignment="1">
      <alignment vertical="center"/>
    </xf>
    <xf numFmtId="9" fontId="10" fillId="0" borderId="23" xfId="1" applyNumberFormat="1" applyFont="1" applyBorder="1" applyAlignment="1">
      <alignment vertical="center"/>
    </xf>
    <xf numFmtId="9" fontId="3" fillId="0" borderId="23" xfId="0" applyNumberFormat="1" applyFont="1" applyBorder="1"/>
    <xf numFmtId="4" fontId="3" fillId="0" borderId="24" xfId="0" applyNumberFormat="1" applyFont="1" applyBorder="1"/>
    <xf numFmtId="0" fontId="10" fillId="5" borderId="21" xfId="0" applyFont="1" applyFill="1" applyBorder="1" applyAlignment="1">
      <alignment horizontal="justify" vertical="center" wrapText="1"/>
    </xf>
    <xf numFmtId="0" fontId="10" fillId="6" borderId="21" xfId="0" applyFont="1" applyFill="1" applyBorder="1" applyAlignment="1" applyProtection="1">
      <alignment horizontal="left" vertical="center" wrapText="1"/>
      <protection locked="0"/>
    </xf>
    <xf numFmtId="9" fontId="3" fillId="0" borderId="23" xfId="0" applyNumberFormat="1" applyFont="1" applyBorder="1" applyAlignment="1">
      <alignment vertical="center"/>
    </xf>
    <xf numFmtId="4" fontId="11" fillId="0" borderId="24" xfId="0" applyNumberFormat="1" applyFont="1" applyBorder="1" applyAlignment="1">
      <alignment vertical="center"/>
    </xf>
    <xf numFmtId="9" fontId="10" fillId="0" borderId="27" xfId="1" applyNumberFormat="1" applyFont="1" applyBorder="1" applyAlignment="1">
      <alignment vertical="center"/>
    </xf>
    <xf numFmtId="4" fontId="10" fillId="0" borderId="28" xfId="1" applyNumberFormat="1" applyFont="1" applyBorder="1" applyAlignment="1">
      <alignment vertical="center"/>
    </xf>
    <xf numFmtId="9" fontId="3" fillId="0" borderId="29" xfId="0" applyNumberFormat="1" applyFont="1" applyBorder="1" applyAlignment="1">
      <alignment vertical="center"/>
    </xf>
    <xf numFmtId="4" fontId="10" fillId="0" borderId="30" xfId="1" applyNumberFormat="1" applyFont="1" applyBorder="1" applyAlignment="1">
      <alignment vertical="center"/>
    </xf>
    <xf numFmtId="9" fontId="10" fillId="0" borderId="29" xfId="1" applyNumberFormat="1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5" borderId="33" xfId="0" applyFont="1" applyFill="1" applyBorder="1" applyAlignment="1">
      <alignment horizontal="justify" vertical="center" wrapText="1"/>
    </xf>
    <xf numFmtId="4" fontId="10" fillId="0" borderId="34" xfId="3" applyNumberFormat="1" applyFont="1" applyBorder="1" applyAlignment="1">
      <alignment horizontal="right" wrapText="1"/>
    </xf>
    <xf numFmtId="4" fontId="10" fillId="0" borderId="35" xfId="1" applyNumberFormat="1" applyFont="1" applyBorder="1" applyAlignment="1">
      <alignment horizontal="right" wrapText="1"/>
    </xf>
    <xf numFmtId="4" fontId="11" fillId="0" borderId="20" xfId="0" applyNumberFormat="1" applyFont="1" applyBorder="1" applyAlignment="1">
      <alignment vertical="center"/>
    </xf>
    <xf numFmtId="9" fontId="10" fillId="0" borderId="36" xfId="1" applyNumberFormat="1" applyFont="1" applyBorder="1" applyAlignment="1">
      <alignment vertical="center"/>
    </xf>
    <xf numFmtId="4" fontId="10" fillId="0" borderId="37" xfId="1" applyNumberFormat="1" applyFont="1" applyBorder="1" applyAlignment="1">
      <alignment vertical="center"/>
    </xf>
    <xf numFmtId="9" fontId="3" fillId="0" borderId="36" xfId="0" applyNumberFormat="1" applyFont="1" applyBorder="1" applyAlignment="1">
      <alignment vertical="center"/>
    </xf>
    <xf numFmtId="4" fontId="10" fillId="0" borderId="38" xfId="1" applyNumberFormat="1" applyFont="1" applyBorder="1" applyAlignment="1">
      <alignment vertical="center"/>
    </xf>
    <xf numFmtId="9" fontId="10" fillId="0" borderId="39" xfId="1" applyNumberFormat="1" applyFont="1" applyBorder="1" applyAlignment="1">
      <alignment vertical="center"/>
    </xf>
    <xf numFmtId="9" fontId="10" fillId="0" borderId="40" xfId="1" applyNumberFormat="1" applyFont="1" applyBorder="1" applyAlignment="1">
      <alignment vertical="center"/>
    </xf>
    <xf numFmtId="9" fontId="3" fillId="0" borderId="29" xfId="0" applyNumberFormat="1" applyFont="1" applyBorder="1"/>
    <xf numFmtId="4" fontId="3" fillId="0" borderId="30" xfId="0" applyNumberFormat="1" applyFont="1" applyBorder="1"/>
    <xf numFmtId="0" fontId="3" fillId="7" borderId="12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right" vertical="center"/>
    </xf>
    <xf numFmtId="43" fontId="8" fillId="7" borderId="42" xfId="1" applyFont="1" applyFill="1" applyBorder="1" applyAlignment="1">
      <alignment horizontal="center" vertical="center"/>
    </xf>
    <xf numFmtId="43" fontId="8" fillId="7" borderId="43" xfId="1" applyFont="1" applyFill="1" applyBorder="1" applyAlignment="1">
      <alignment horizontal="center" vertical="center"/>
    </xf>
    <xf numFmtId="10" fontId="8" fillId="7" borderId="18" xfId="2" applyNumberFormat="1" applyFont="1" applyFill="1" applyBorder="1" applyAlignment="1">
      <alignment horizontal="center" vertical="center"/>
    </xf>
    <xf numFmtId="9" fontId="3" fillId="0" borderId="15" xfId="0" applyNumberFormat="1" applyFont="1" applyBorder="1" applyAlignment="1">
      <alignment vertical="center"/>
    </xf>
    <xf numFmtId="9" fontId="10" fillId="0" borderId="18" xfId="1" applyNumberFormat="1" applyFont="1" applyBorder="1" applyAlignment="1">
      <alignment vertical="center"/>
    </xf>
    <xf numFmtId="9" fontId="10" fillId="0" borderId="12" xfId="1" applyNumberFormat="1" applyFont="1" applyBorder="1" applyAlignment="1">
      <alignment vertical="center"/>
    </xf>
    <xf numFmtId="4" fontId="3" fillId="0" borderId="16" xfId="0" applyNumberFormat="1" applyFont="1" applyBorder="1"/>
    <xf numFmtId="9" fontId="3" fillId="0" borderId="45" xfId="0" applyNumberFormat="1" applyFont="1" applyBorder="1"/>
    <xf numFmtId="9" fontId="3" fillId="0" borderId="40" xfId="0" applyNumberFormat="1" applyFont="1" applyBorder="1"/>
    <xf numFmtId="4" fontId="3" fillId="0" borderId="38" xfId="0" applyNumberFormat="1" applyFont="1" applyBorder="1"/>
    <xf numFmtId="9" fontId="3" fillId="0" borderId="39" xfId="0" applyNumberFormat="1" applyFont="1" applyBorder="1"/>
    <xf numFmtId="9" fontId="3" fillId="0" borderId="36" xfId="0" applyNumberFormat="1" applyFont="1" applyBorder="1"/>
    <xf numFmtId="9" fontId="3" fillId="0" borderId="0" xfId="0" applyNumberFormat="1" applyFont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4" fontId="5" fillId="0" borderId="42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4" fontId="6" fillId="2" borderId="24" xfId="0" applyNumberFormat="1" applyFont="1" applyFill="1" applyBorder="1" applyAlignment="1">
      <alignment vertical="center"/>
    </xf>
    <xf numFmtId="164" fontId="6" fillId="2" borderId="24" xfId="0" applyNumberFormat="1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4" fontId="6" fillId="2" borderId="38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6" fillId="0" borderId="42" xfId="0" applyFont="1" applyBorder="1" applyAlignment="1">
      <alignment vertical="justify" wrapText="1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/>
    <xf numFmtId="0" fontId="5" fillId="0" borderId="16" xfId="0" applyFont="1" applyBorder="1" applyAlignment="1">
      <alignment horizontal="justify" vertical="center"/>
    </xf>
    <xf numFmtId="0" fontId="5" fillId="0" borderId="23" xfId="0" applyFont="1" applyBorder="1" applyAlignment="1">
      <alignment horizontal="center" vertical="center"/>
    </xf>
    <xf numFmtId="0" fontId="5" fillId="0" borderId="44" xfId="0" applyFont="1" applyBorder="1" applyAlignment="1">
      <alignment vertical="justify" wrapText="1"/>
    </xf>
    <xf numFmtId="0" fontId="5" fillId="0" borderId="44" xfId="0" applyFont="1" applyBorder="1" applyAlignment="1">
      <alignment horizontal="center" vertical="center"/>
    </xf>
    <xf numFmtId="4" fontId="5" fillId="0" borderId="44" xfId="0" applyNumberFormat="1" applyFont="1" applyBorder="1" applyAlignment="1">
      <alignment vertical="center"/>
    </xf>
    <xf numFmtId="4" fontId="5" fillId="0" borderId="44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justify" vertical="center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justify" vertical="center"/>
    </xf>
    <xf numFmtId="0" fontId="7" fillId="0" borderId="44" xfId="0" applyFont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4" fontId="5" fillId="0" borderId="44" xfId="0" applyNumberFormat="1" applyFont="1" applyFill="1" applyBorder="1" applyAlignment="1">
      <alignment vertical="center"/>
    </xf>
    <xf numFmtId="0" fontId="5" fillId="0" borderId="44" xfId="0" applyFont="1" applyBorder="1" applyAlignment="1">
      <alignment horizontal="left" vertical="center"/>
    </xf>
    <xf numFmtId="0" fontId="5" fillId="0" borderId="44" xfId="0" applyFont="1" applyBorder="1" applyAlignment="1">
      <alignment vertical="center"/>
    </xf>
    <xf numFmtId="0" fontId="7" fillId="0" borderId="44" xfId="0" applyFont="1" applyBorder="1" applyAlignment="1">
      <alignment horizontal="center" vertical="center" wrapText="1"/>
    </xf>
    <xf numFmtId="4" fontId="7" fillId="0" borderId="44" xfId="0" applyNumberFormat="1" applyFont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Border="1" applyAlignment="1">
      <alignment vertical="center" wrapText="1"/>
    </xf>
    <xf numFmtId="0" fontId="5" fillId="0" borderId="52" xfId="0" applyFont="1" applyBorder="1" applyAlignment="1">
      <alignment horizontal="center" vertical="center"/>
    </xf>
    <xf numFmtId="4" fontId="5" fillId="0" borderId="52" xfId="0" applyNumberFormat="1" applyFont="1" applyBorder="1" applyAlignment="1">
      <alignment vertical="center"/>
    </xf>
    <xf numFmtId="4" fontId="5" fillId="0" borderId="52" xfId="0" applyNumberFormat="1" applyFont="1" applyBorder="1" applyAlignment="1">
      <alignment vertical="center" wrapText="1"/>
    </xf>
    <xf numFmtId="0" fontId="5" fillId="0" borderId="30" xfId="0" applyFont="1" applyBorder="1" applyAlignment="1">
      <alignment horizontal="justify" vertical="center"/>
    </xf>
    <xf numFmtId="0" fontId="5" fillId="0" borderId="19" xfId="0" applyFont="1" applyBorder="1" applyAlignment="1">
      <alignment horizontal="center" vertical="center"/>
    </xf>
    <xf numFmtId="0" fontId="6" fillId="0" borderId="53" xfId="0" applyFont="1" applyBorder="1" applyAlignment="1">
      <alignment vertical="justify" wrapText="1"/>
    </xf>
    <xf numFmtId="0" fontId="5" fillId="0" borderId="53" xfId="0" applyFont="1" applyBorder="1" applyAlignment="1">
      <alignment horizontal="center" vertical="center"/>
    </xf>
    <xf numFmtId="4" fontId="5" fillId="0" borderId="53" xfId="0" applyNumberFormat="1" applyFont="1" applyBorder="1" applyAlignment="1">
      <alignment vertical="center"/>
    </xf>
    <xf numFmtId="4" fontId="5" fillId="0" borderId="53" xfId="0" applyNumberFormat="1" applyFont="1" applyBorder="1" applyAlignment="1">
      <alignment vertical="center" wrapText="1"/>
    </xf>
    <xf numFmtId="0" fontId="5" fillId="0" borderId="20" xfId="0" applyFont="1" applyBorder="1" applyAlignment="1">
      <alignment horizontal="justify" vertical="center"/>
    </xf>
    <xf numFmtId="4" fontId="6" fillId="0" borderId="49" xfId="0" applyNumberFormat="1" applyFont="1" applyBorder="1" applyAlignment="1">
      <alignment horizontal="right" vertical="center" wrapText="1"/>
    </xf>
    <xf numFmtId="4" fontId="6" fillId="0" borderId="49" xfId="0" applyNumberFormat="1" applyFont="1" applyBorder="1" applyAlignment="1">
      <alignment vertical="center"/>
    </xf>
    <xf numFmtId="0" fontId="5" fillId="0" borderId="9" xfId="0" applyFont="1" applyBorder="1" applyAlignment="1">
      <alignment horizontal="justify" vertical="center"/>
    </xf>
    <xf numFmtId="0" fontId="5" fillId="0" borderId="52" xfId="0" applyFont="1" applyBorder="1" applyAlignment="1">
      <alignment vertical="justify" wrapText="1"/>
    </xf>
    <xf numFmtId="4" fontId="5" fillId="0" borderId="30" xfId="0" applyNumberFormat="1" applyFont="1" applyBorder="1" applyAlignment="1">
      <alignment horizontal="justify" vertical="center"/>
    </xf>
    <xf numFmtId="4" fontId="5" fillId="0" borderId="20" xfId="0" applyNumberFormat="1" applyFont="1" applyBorder="1" applyAlignment="1">
      <alignment horizontal="justify" vertical="center"/>
    </xf>
    <xf numFmtId="4" fontId="5" fillId="0" borderId="9" xfId="0" applyNumberFormat="1" applyFont="1" applyBorder="1" applyAlignment="1">
      <alignment horizontal="justify" vertical="center"/>
    </xf>
    <xf numFmtId="4" fontId="6" fillId="0" borderId="53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5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19" xfId="0" applyFont="1" applyBorder="1"/>
    <xf numFmtId="0" fontId="0" fillId="0" borderId="0" xfId="0" applyBorder="1"/>
    <xf numFmtId="0" fontId="3" fillId="0" borderId="0" xfId="0" applyFont="1" applyBorder="1"/>
    <xf numFmtId="0" fontId="3" fillId="0" borderId="47" xfId="0" applyFont="1" applyBorder="1"/>
    <xf numFmtId="4" fontId="10" fillId="0" borderId="0" xfId="1" applyNumberFormat="1" applyFont="1" applyBorder="1" applyAlignment="1">
      <alignment vertical="center"/>
    </xf>
    <xf numFmtId="0" fontId="3" fillId="3" borderId="4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43" fontId="8" fillId="3" borderId="50" xfId="1" applyFont="1" applyFill="1" applyBorder="1" applyAlignment="1">
      <alignment horizontal="center" vertical="center"/>
    </xf>
    <xf numFmtId="43" fontId="8" fillId="3" borderId="37" xfId="1" applyFont="1" applyFill="1" applyBorder="1" applyAlignment="1">
      <alignment horizontal="center" vertical="center"/>
    </xf>
    <xf numFmtId="10" fontId="8" fillId="3" borderId="37" xfId="2" applyNumberFormat="1" applyFont="1" applyFill="1" applyBorder="1" applyAlignment="1">
      <alignment horizontal="center" vertical="center"/>
    </xf>
    <xf numFmtId="9" fontId="18" fillId="9" borderId="58" xfId="4" applyNumberFormat="1" applyFont="1" applyFill="1" applyBorder="1" applyAlignment="1">
      <alignment horizontal="center" vertical="center" wrapText="1"/>
    </xf>
    <xf numFmtId="0" fontId="18" fillId="9" borderId="58" xfId="4" applyFont="1" applyFill="1" applyBorder="1" applyAlignment="1">
      <alignment horizontal="center" vertical="center" wrapText="1"/>
    </xf>
    <xf numFmtId="10" fontId="20" fillId="0" borderId="58" xfId="4" applyNumberFormat="1" applyFont="1" applyBorder="1" applyAlignment="1">
      <alignment horizontal="left" vertical="center" wrapText="1"/>
    </xf>
    <xf numFmtId="10" fontId="21" fillId="0" borderId="56" xfId="4" applyNumberFormat="1" applyFont="1" applyBorder="1" applyAlignment="1">
      <alignment horizontal="center" vertical="center"/>
    </xf>
    <xf numFmtId="9" fontId="20" fillId="0" borderId="58" xfId="5" applyFont="1" applyBorder="1" applyAlignment="1">
      <alignment horizontal="center" vertical="center"/>
    </xf>
    <xf numFmtId="167" fontId="20" fillId="0" borderId="58" xfId="5" applyNumberFormat="1" applyFont="1" applyBorder="1" applyAlignment="1">
      <alignment horizontal="center" vertical="center"/>
    </xf>
    <xf numFmtId="10" fontId="20" fillId="0" borderId="58" xfId="5" applyNumberFormat="1" applyFont="1" applyBorder="1" applyAlignment="1">
      <alignment horizontal="center" vertical="center"/>
    </xf>
    <xf numFmtId="10" fontId="20" fillId="0" borderId="58" xfId="4" applyNumberFormat="1" applyFont="1" applyBorder="1" applyAlignment="1">
      <alignment horizontal="center" vertical="center"/>
    </xf>
    <xf numFmtId="10" fontId="20" fillId="0" borderId="56" xfId="4" applyNumberFormat="1" applyFont="1" applyBorder="1" applyAlignment="1">
      <alignment horizontal="center" vertical="center"/>
    </xf>
    <xf numFmtId="10" fontId="21" fillId="0" borderId="58" xfId="5" applyNumberFormat="1" applyFont="1" applyBorder="1" applyAlignment="1">
      <alignment horizontal="center" vertical="center"/>
    </xf>
    <xf numFmtId="167" fontId="21" fillId="0" borderId="58" xfId="5" applyNumberFormat="1" applyFont="1" applyBorder="1" applyAlignment="1">
      <alignment horizontal="center" vertical="center"/>
    </xf>
    <xf numFmtId="10" fontId="20" fillId="10" borderId="58" xfId="5" applyNumberFormat="1" applyFont="1" applyFill="1" applyBorder="1" applyAlignment="1">
      <alignment horizontal="center" vertical="center"/>
    </xf>
    <xf numFmtId="43" fontId="20" fillId="0" borderId="58" xfId="2" applyNumberFormat="1" applyFont="1" applyBorder="1" applyAlignment="1">
      <alignment horizontal="center" vertical="center"/>
    </xf>
    <xf numFmtId="10" fontId="24" fillId="0" borderId="58" xfId="5" applyNumberFormat="1" applyFont="1" applyBorder="1" applyAlignment="1">
      <alignment horizontal="center" vertical="center"/>
    </xf>
    <xf numFmtId="0" fontId="5" fillId="0" borderId="53" xfId="0" applyFont="1" applyBorder="1" applyAlignment="1">
      <alignment vertical="justify" wrapText="1"/>
    </xf>
    <xf numFmtId="0" fontId="5" fillId="0" borderId="69" xfId="0" applyFont="1" applyBorder="1"/>
    <xf numFmtId="0" fontId="6" fillId="0" borderId="70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4" fontId="5" fillId="0" borderId="70" xfId="0" applyNumberFormat="1" applyFont="1" applyBorder="1" applyAlignment="1">
      <alignment vertical="center"/>
    </xf>
    <xf numFmtId="0" fontId="5" fillId="0" borderId="71" xfId="0" applyFont="1" applyBorder="1" applyAlignment="1">
      <alignment horizontal="justify" vertical="center"/>
    </xf>
    <xf numFmtId="0" fontId="5" fillId="0" borderId="36" xfId="0" applyFont="1" applyBorder="1"/>
    <xf numFmtId="0" fontId="6" fillId="0" borderId="50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4" fontId="5" fillId="0" borderId="50" xfId="0" applyNumberFormat="1" applyFont="1" applyBorder="1" applyAlignment="1">
      <alignment vertical="center"/>
    </xf>
    <xf numFmtId="0" fontId="5" fillId="0" borderId="38" xfId="0" applyFont="1" applyBorder="1" applyAlignment="1">
      <alignment horizontal="justify" vertical="center"/>
    </xf>
    <xf numFmtId="0" fontId="5" fillId="0" borderId="11" xfId="0" applyFont="1" applyBorder="1"/>
    <xf numFmtId="0" fontId="5" fillId="0" borderId="23" xfId="0" applyFont="1" applyBorder="1"/>
    <xf numFmtId="0" fontId="7" fillId="0" borderId="22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6" fillId="0" borderId="53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/>
    </xf>
    <xf numFmtId="4" fontId="7" fillId="0" borderId="22" xfId="0" applyNumberFormat="1" applyFont="1" applyBorder="1" applyAlignment="1">
      <alignment vertical="top" wrapText="1"/>
    </xf>
    <xf numFmtId="4" fontId="7" fillId="0" borderId="44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0" fontId="8" fillId="0" borderId="3" xfId="2" applyNumberFormat="1" applyFont="1" applyBorder="1" applyAlignment="1">
      <alignment horizontal="center" vertical="center"/>
    </xf>
    <xf numFmtId="10" fontId="8" fillId="0" borderId="2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0" fontId="8" fillId="0" borderId="2" xfId="0" applyNumberFormat="1" applyFont="1" applyBorder="1" applyAlignment="1">
      <alignment horizontal="left" vertical="center"/>
    </xf>
    <xf numFmtId="10" fontId="8" fillId="0" borderId="3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8" borderId="55" xfId="4" applyFont="1" applyFill="1" applyBorder="1" applyAlignment="1">
      <alignment horizontal="center" vertical="center" wrapText="1"/>
    </xf>
    <xf numFmtId="0" fontId="17" fillId="8" borderId="56" xfId="4" applyFont="1" applyFill="1" applyBorder="1" applyAlignment="1">
      <alignment horizontal="center" vertical="center" wrapText="1"/>
    </xf>
    <xf numFmtId="0" fontId="17" fillId="8" borderId="57" xfId="4" applyFont="1" applyFill="1" applyBorder="1" applyAlignment="1">
      <alignment horizontal="center" vertical="center" wrapText="1"/>
    </xf>
    <xf numFmtId="0" fontId="18" fillId="9" borderId="58" xfId="4" applyFont="1" applyFill="1" applyBorder="1" applyAlignment="1">
      <alignment horizontal="center" vertical="center" wrapText="1"/>
    </xf>
    <xf numFmtId="0" fontId="18" fillId="9" borderId="55" xfId="4" applyFont="1" applyFill="1" applyBorder="1" applyAlignment="1">
      <alignment horizontal="center" vertical="center" wrapText="1"/>
    </xf>
    <xf numFmtId="0" fontId="18" fillId="9" borderId="56" xfId="4" applyFont="1" applyFill="1" applyBorder="1" applyAlignment="1">
      <alignment horizontal="center" vertical="center" wrapText="1"/>
    </xf>
    <xf numFmtId="0" fontId="18" fillId="9" borderId="57" xfId="4" applyFont="1" applyFill="1" applyBorder="1" applyAlignment="1">
      <alignment horizontal="center" vertical="center" wrapText="1"/>
    </xf>
    <xf numFmtId="10" fontId="21" fillId="10" borderId="58" xfId="5" applyNumberFormat="1" applyFont="1" applyFill="1" applyBorder="1" applyAlignment="1">
      <alignment horizontal="center" vertical="center"/>
    </xf>
    <xf numFmtId="10" fontId="21" fillId="10" borderId="67" xfId="5" applyNumberFormat="1" applyFont="1" applyFill="1" applyBorder="1" applyAlignment="1">
      <alignment horizontal="center" vertical="center"/>
    </xf>
    <xf numFmtId="43" fontId="20" fillId="0" borderId="55" xfId="2" applyNumberFormat="1" applyFont="1" applyBorder="1" applyAlignment="1">
      <alignment horizontal="center" vertical="center"/>
    </xf>
    <xf numFmtId="43" fontId="20" fillId="0" borderId="57" xfId="2" applyNumberFormat="1" applyFont="1" applyBorder="1" applyAlignment="1">
      <alignment horizontal="center" vertical="center"/>
    </xf>
    <xf numFmtId="9" fontId="20" fillId="0" borderId="55" xfId="5" applyFont="1" applyBorder="1" applyAlignment="1">
      <alignment horizontal="center" vertical="center"/>
    </xf>
    <xf numFmtId="9" fontId="20" fillId="0" borderId="57" xfId="5" applyFont="1" applyBorder="1" applyAlignment="1">
      <alignment horizontal="center" vertical="center"/>
    </xf>
    <xf numFmtId="10" fontId="20" fillId="0" borderId="55" xfId="5" applyNumberFormat="1" applyFont="1" applyBorder="1" applyAlignment="1">
      <alignment horizontal="center" vertical="center"/>
    </xf>
    <xf numFmtId="10" fontId="20" fillId="0" borderId="57" xfId="5" applyNumberFormat="1" applyFont="1" applyBorder="1" applyAlignment="1">
      <alignment horizontal="center" vertical="center"/>
    </xf>
    <xf numFmtId="10" fontId="20" fillId="0" borderId="55" xfId="4" applyNumberFormat="1" applyFont="1" applyBorder="1" applyAlignment="1">
      <alignment horizontal="center" vertical="center"/>
    </xf>
    <xf numFmtId="10" fontId="20" fillId="0" borderId="57" xfId="4" applyNumberFormat="1" applyFont="1" applyBorder="1" applyAlignment="1">
      <alignment horizontal="center" vertical="center"/>
    </xf>
    <xf numFmtId="10" fontId="21" fillId="0" borderId="55" xfId="5" applyNumberFormat="1" applyFont="1" applyBorder="1" applyAlignment="1">
      <alignment horizontal="center" vertical="center"/>
    </xf>
    <xf numFmtId="10" fontId="21" fillId="0" borderId="57" xfId="5" applyNumberFormat="1" applyFont="1" applyBorder="1" applyAlignment="1">
      <alignment horizontal="center" vertical="center"/>
    </xf>
    <xf numFmtId="10" fontId="20" fillId="10" borderId="55" xfId="5" applyNumberFormat="1" applyFont="1" applyFill="1" applyBorder="1" applyAlignment="1">
      <alignment horizontal="center" vertical="center"/>
    </xf>
    <xf numFmtId="10" fontId="20" fillId="10" borderId="57" xfId="5" applyNumberFormat="1" applyFont="1" applyFill="1" applyBorder="1" applyAlignment="1">
      <alignment horizontal="center" vertical="center"/>
    </xf>
    <xf numFmtId="0" fontId="21" fillId="8" borderId="55" xfId="4" applyFont="1" applyFill="1" applyBorder="1" applyAlignment="1">
      <alignment horizontal="center" vertical="center"/>
    </xf>
    <xf numFmtId="0" fontId="21" fillId="8" borderId="56" xfId="4" applyFont="1" applyFill="1" applyBorder="1" applyAlignment="1">
      <alignment horizontal="center" vertical="center"/>
    </xf>
    <xf numFmtId="0" fontId="21" fillId="8" borderId="57" xfId="4" applyFont="1" applyFill="1" applyBorder="1" applyAlignment="1">
      <alignment horizontal="center" vertical="center"/>
    </xf>
    <xf numFmtId="0" fontId="20" fillId="10" borderId="55" xfId="4" applyFont="1" applyFill="1" applyBorder="1" applyAlignment="1">
      <alignment horizontal="left" vertical="center" wrapText="1"/>
    </xf>
    <xf numFmtId="0" fontId="20" fillId="10" borderId="56" xfId="4" applyFont="1" applyFill="1" applyBorder="1" applyAlignment="1">
      <alignment horizontal="left" vertical="center" wrapText="1"/>
    </xf>
    <xf numFmtId="0" fontId="20" fillId="10" borderId="57" xfId="4" applyFont="1" applyFill="1" applyBorder="1" applyAlignment="1">
      <alignment horizontal="left" vertical="center" wrapText="1"/>
    </xf>
    <xf numFmtId="10" fontId="21" fillId="10" borderId="59" xfId="5" applyNumberFormat="1" applyFont="1" applyFill="1" applyBorder="1" applyAlignment="1">
      <alignment horizontal="center" vertical="center"/>
    </xf>
    <xf numFmtId="10" fontId="21" fillId="10" borderId="60" xfId="5" applyNumberFormat="1" applyFont="1" applyFill="1" applyBorder="1" applyAlignment="1">
      <alignment horizontal="center" vertical="center"/>
    </xf>
    <xf numFmtId="10" fontId="21" fillId="10" borderId="62" xfId="5" applyNumberFormat="1" applyFont="1" applyFill="1" applyBorder="1" applyAlignment="1">
      <alignment horizontal="center" vertical="center"/>
    </xf>
    <xf numFmtId="10" fontId="21" fillId="10" borderId="63" xfId="5" applyNumberFormat="1" applyFont="1" applyFill="1" applyBorder="1" applyAlignment="1">
      <alignment horizontal="center" vertical="center"/>
    </xf>
    <xf numFmtId="0" fontId="20" fillId="0" borderId="55" xfId="4" applyFont="1" applyBorder="1" applyAlignment="1">
      <alignment horizontal="left" vertical="center"/>
    </xf>
    <xf numFmtId="0" fontId="20" fillId="0" borderId="56" xfId="4" applyFont="1" applyBorder="1" applyAlignment="1">
      <alignment horizontal="left" vertical="center"/>
    </xf>
    <xf numFmtId="0" fontId="20" fillId="0" borderId="57" xfId="4" applyFont="1" applyBorder="1" applyAlignment="1">
      <alignment horizontal="left" vertical="center"/>
    </xf>
    <xf numFmtId="0" fontId="21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21" fillId="0" borderId="63" xfId="4" applyFont="1" applyBorder="1" applyAlignment="1">
      <alignment horizontal="center" vertical="center"/>
    </xf>
    <xf numFmtId="0" fontId="23" fillId="8" borderId="59" xfId="4" applyFont="1" applyFill="1" applyBorder="1" applyAlignment="1">
      <alignment horizontal="center" vertical="center"/>
    </xf>
    <xf numFmtId="0" fontId="23" fillId="8" borderId="61" xfId="4" applyFont="1" applyFill="1" applyBorder="1" applyAlignment="1">
      <alignment horizontal="center" vertical="center"/>
    </xf>
    <xf numFmtId="0" fontId="23" fillId="8" borderId="60" xfId="4" applyFont="1" applyFill="1" applyBorder="1" applyAlignment="1">
      <alignment horizontal="center" vertical="center"/>
    </xf>
    <xf numFmtId="0" fontId="21" fillId="8" borderId="62" xfId="4" applyFont="1" applyFill="1" applyBorder="1" applyAlignment="1">
      <alignment horizontal="center" vertical="center"/>
    </xf>
    <xf numFmtId="0" fontId="21" fillId="8" borderId="64" xfId="4" applyFont="1" applyFill="1" applyBorder="1" applyAlignment="1">
      <alignment horizontal="center" vertical="center"/>
    </xf>
    <xf numFmtId="0" fontId="21" fillId="8" borderId="63" xfId="4" applyFont="1" applyFill="1" applyBorder="1" applyAlignment="1">
      <alignment horizontal="center" vertical="center"/>
    </xf>
    <xf numFmtId="0" fontId="20" fillId="0" borderId="55" xfId="4" applyFont="1" applyBorder="1" applyAlignment="1">
      <alignment horizontal="right" vertical="center"/>
    </xf>
    <xf numFmtId="0" fontId="20" fillId="0" borderId="57" xfId="4" applyFont="1" applyBorder="1" applyAlignment="1">
      <alignment horizontal="right" vertical="center"/>
    </xf>
    <xf numFmtId="10" fontId="24" fillId="0" borderId="55" xfId="5" applyNumberFormat="1" applyFont="1" applyBorder="1" applyAlignment="1">
      <alignment horizontal="center" vertical="center"/>
    </xf>
    <xf numFmtId="10" fontId="24" fillId="0" borderId="57" xfId="5" applyNumberFormat="1" applyFont="1" applyBorder="1" applyAlignment="1">
      <alignment horizontal="center" vertical="center"/>
    </xf>
    <xf numFmtId="167" fontId="21" fillId="0" borderId="65" xfId="5" applyNumberFormat="1" applyFont="1" applyBorder="1" applyAlignment="1">
      <alignment horizontal="center" vertical="center"/>
    </xf>
    <xf numFmtId="167" fontId="21" fillId="0" borderId="66" xfId="5" applyNumberFormat="1" applyFont="1" applyBorder="1" applyAlignment="1">
      <alignment horizontal="center" vertical="center"/>
    </xf>
    <xf numFmtId="167" fontId="21" fillId="0" borderId="68" xfId="5" applyNumberFormat="1" applyFont="1" applyBorder="1" applyAlignment="1">
      <alignment horizontal="center" vertical="center"/>
    </xf>
  </cellXfs>
  <cellStyles count="6">
    <cellStyle name="Normal" xfId="0" builtinId="0"/>
    <cellStyle name="Normal 10" xfId="4" xr:uid="{5D7CEC4C-E0F9-41EE-BF8D-5B1C0FB9E8D5}"/>
    <cellStyle name="Normal 2" xfId="3" xr:uid="{278B7DB7-4A31-40A0-8A54-C774DAFDB799}"/>
    <cellStyle name="Porcentagem" xfId="2" builtinId="5"/>
    <cellStyle name="Porcentagem 2 2" xfId="5" xr:uid="{CDD8BC58-5E84-48B3-B7FB-6F051E5FC4A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1DB9-4100-48BA-AED1-064528CC161C}">
  <dimension ref="A1:H133"/>
  <sheetViews>
    <sheetView tabSelected="1" topLeftCell="A34" zoomScale="91" zoomScaleNormal="91" workbookViewId="0">
      <selection activeCell="H68" sqref="H68"/>
    </sheetView>
  </sheetViews>
  <sheetFormatPr defaultRowHeight="14.25" x14ac:dyDescent="0.2"/>
  <cols>
    <col min="1" max="1" width="7.7109375" style="1" customWidth="1"/>
    <col min="2" max="2" width="64.7109375" style="4" customWidth="1"/>
    <col min="3" max="3" width="11.85546875" style="1" customWidth="1"/>
    <col min="4" max="4" width="7.28515625" style="1" customWidth="1"/>
    <col min="5" max="5" width="9.140625" style="5" bestFit="1" customWidth="1"/>
    <col min="6" max="6" width="13.140625" style="6" customWidth="1"/>
    <col min="7" max="7" width="13.28515625" style="5" customWidth="1"/>
    <col min="8" max="8" width="53.5703125" style="3" customWidth="1"/>
    <col min="9" max="16384" width="9.140625" style="2"/>
  </cols>
  <sheetData>
    <row r="1" spans="1:8" ht="30" customHeight="1" thickBot="1" x14ac:dyDescent="0.25">
      <c r="A1" s="199" t="s">
        <v>259</v>
      </c>
      <c r="B1" s="199"/>
      <c r="C1" s="199"/>
      <c r="D1" s="199"/>
      <c r="E1" s="199"/>
      <c r="F1" s="199"/>
      <c r="G1" s="199"/>
      <c r="H1" s="199"/>
    </row>
    <row r="2" spans="1:8" ht="30" customHeight="1" thickBot="1" x14ac:dyDescent="0.25">
      <c r="A2" s="199" t="s">
        <v>260</v>
      </c>
      <c r="B2" s="199"/>
      <c r="C2" s="199"/>
      <c r="D2" s="199"/>
      <c r="E2" s="199"/>
      <c r="F2" s="199"/>
      <c r="G2" s="199"/>
      <c r="H2" s="199"/>
    </row>
    <row r="3" spans="1:8" ht="24.75" customHeight="1" thickBot="1" x14ac:dyDescent="0.25">
      <c r="A3" s="200" t="s">
        <v>258</v>
      </c>
      <c r="B3" s="200"/>
      <c r="C3" s="200"/>
      <c r="D3" s="200"/>
      <c r="E3" s="200"/>
      <c r="F3" s="200"/>
      <c r="G3" s="200"/>
      <c r="H3" s="200"/>
    </row>
    <row r="4" spans="1:8" ht="30.75" thickBot="1" x14ac:dyDescent="0.25">
      <c r="A4" s="92" t="s">
        <v>69</v>
      </c>
      <c r="B4" s="93" t="s">
        <v>68</v>
      </c>
      <c r="C4" s="93" t="s">
        <v>233</v>
      </c>
      <c r="D4" s="92" t="s">
        <v>67</v>
      </c>
      <c r="E4" s="94" t="s">
        <v>65</v>
      </c>
      <c r="F4" s="95" t="s">
        <v>66</v>
      </c>
      <c r="G4" s="94" t="s">
        <v>70</v>
      </c>
      <c r="H4" s="96"/>
    </row>
    <row r="5" spans="1:8" ht="15" x14ac:dyDescent="0.2">
      <c r="A5" s="103">
        <v>1</v>
      </c>
      <c r="B5" s="104" t="s">
        <v>71</v>
      </c>
      <c r="C5" s="105"/>
      <c r="D5" s="193"/>
      <c r="E5" s="97"/>
      <c r="F5" s="106"/>
      <c r="G5" s="97"/>
      <c r="H5" s="107"/>
    </row>
    <row r="6" spans="1:8" ht="71.25" x14ac:dyDescent="0.2">
      <c r="A6" s="131" t="s">
        <v>0</v>
      </c>
      <c r="B6" s="175" t="s">
        <v>304</v>
      </c>
      <c r="C6" s="133">
        <v>28427</v>
      </c>
      <c r="D6" s="133" t="s">
        <v>54</v>
      </c>
      <c r="E6" s="134">
        <v>1</v>
      </c>
      <c r="F6" s="133">
        <v>1396.17</v>
      </c>
      <c r="G6" s="111">
        <f>F6*E6</f>
        <v>1396.17</v>
      </c>
      <c r="H6" s="136" t="s">
        <v>305</v>
      </c>
    </row>
    <row r="7" spans="1:8" x14ac:dyDescent="0.2">
      <c r="A7" s="131" t="s">
        <v>1</v>
      </c>
      <c r="B7" s="109" t="s">
        <v>254</v>
      </c>
      <c r="C7" s="110">
        <v>17989</v>
      </c>
      <c r="D7" s="110" t="s">
        <v>59</v>
      </c>
      <c r="E7" s="111">
        <v>26.61</v>
      </c>
      <c r="F7" s="112">
        <v>53.98</v>
      </c>
      <c r="G7" s="111">
        <f>F7*E7</f>
        <v>1436.4078</v>
      </c>
      <c r="H7" s="113" t="s">
        <v>97</v>
      </c>
    </row>
    <row r="8" spans="1:8" ht="29.25" thickBot="1" x14ac:dyDescent="0.25">
      <c r="A8" s="131" t="s">
        <v>303</v>
      </c>
      <c r="B8" s="126" t="s">
        <v>2</v>
      </c>
      <c r="C8" s="127">
        <v>50703</v>
      </c>
      <c r="D8" s="127" t="s">
        <v>62</v>
      </c>
      <c r="E8" s="128">
        <v>44.03</v>
      </c>
      <c r="F8" s="129">
        <v>2.3199999999999998</v>
      </c>
      <c r="G8" s="128">
        <f t="shared" ref="G8:G73" si="0">F8*E8</f>
        <v>102.14959999999999</v>
      </c>
      <c r="H8" s="130" t="s">
        <v>96</v>
      </c>
    </row>
    <row r="9" spans="1:8" ht="20.100000000000001" customHeight="1" thickBot="1" x14ac:dyDescent="0.25">
      <c r="A9" s="196"/>
      <c r="B9" s="197"/>
      <c r="C9" s="197"/>
      <c r="D9" s="197"/>
      <c r="E9" s="198"/>
      <c r="F9" s="137" t="s">
        <v>253</v>
      </c>
      <c r="G9" s="138">
        <f>SUM(G6:G8)</f>
        <v>2934.7274000000002</v>
      </c>
      <c r="H9" s="139"/>
    </row>
    <row r="10" spans="1:8" ht="15" x14ac:dyDescent="0.2">
      <c r="A10" s="131">
        <v>2</v>
      </c>
      <c r="B10" s="132" t="s">
        <v>72</v>
      </c>
      <c r="C10" s="133"/>
      <c r="D10" s="133"/>
      <c r="E10" s="134"/>
      <c r="F10" s="135"/>
      <c r="G10" s="134"/>
      <c r="H10" s="136"/>
    </row>
    <row r="11" spans="1:8" ht="57" x14ac:dyDescent="0.2">
      <c r="A11" s="108" t="s">
        <v>3</v>
      </c>
      <c r="B11" s="115" t="s">
        <v>5</v>
      </c>
      <c r="C11" s="110">
        <v>48435</v>
      </c>
      <c r="D11" s="110" t="s">
        <v>63</v>
      </c>
      <c r="E11" s="111">
        <v>0.82</v>
      </c>
      <c r="F11" s="112">
        <v>103.14</v>
      </c>
      <c r="G11" s="111">
        <f t="shared" si="0"/>
        <v>84.574799999999996</v>
      </c>
      <c r="H11" s="113" t="s">
        <v>95</v>
      </c>
    </row>
    <row r="12" spans="1:8" ht="29.25" thickBot="1" x14ac:dyDescent="0.25">
      <c r="A12" s="125" t="s">
        <v>4</v>
      </c>
      <c r="B12" s="140" t="s">
        <v>6</v>
      </c>
      <c r="C12" s="127">
        <v>48479</v>
      </c>
      <c r="D12" s="127" t="s">
        <v>62</v>
      </c>
      <c r="E12" s="128">
        <v>60.52</v>
      </c>
      <c r="F12" s="129">
        <v>17.53</v>
      </c>
      <c r="G12" s="128">
        <f t="shared" si="0"/>
        <v>1060.9156</v>
      </c>
      <c r="H12" s="130" t="s">
        <v>83</v>
      </c>
    </row>
    <row r="13" spans="1:8" ht="20.100000000000001" customHeight="1" thickBot="1" x14ac:dyDescent="0.25">
      <c r="A13" s="196"/>
      <c r="B13" s="197"/>
      <c r="C13" s="197"/>
      <c r="D13" s="197"/>
      <c r="E13" s="198"/>
      <c r="F13" s="137" t="s">
        <v>253</v>
      </c>
      <c r="G13" s="138">
        <f>SUM(G11:G12)</f>
        <v>1145.4904000000001</v>
      </c>
      <c r="H13" s="139"/>
    </row>
    <row r="14" spans="1:8" ht="15" x14ac:dyDescent="0.2">
      <c r="A14" s="131">
        <v>3</v>
      </c>
      <c r="B14" s="132" t="s">
        <v>73</v>
      </c>
      <c r="C14" s="133"/>
      <c r="D14" s="133"/>
      <c r="E14" s="134"/>
      <c r="F14" s="135"/>
      <c r="G14" s="134"/>
      <c r="H14" s="136"/>
    </row>
    <row r="15" spans="1:8" ht="57" x14ac:dyDescent="0.2">
      <c r="A15" s="108" t="s">
        <v>7</v>
      </c>
      <c r="B15" s="114" t="s">
        <v>8</v>
      </c>
      <c r="C15" s="110">
        <v>51107</v>
      </c>
      <c r="D15" s="110" t="s">
        <v>63</v>
      </c>
      <c r="E15" s="111">
        <v>17.16</v>
      </c>
      <c r="F15" s="112">
        <v>67.39</v>
      </c>
      <c r="G15" s="111">
        <f t="shared" si="0"/>
        <v>1156.4123999999999</v>
      </c>
      <c r="H15" s="113" t="s">
        <v>106</v>
      </c>
    </row>
    <row r="16" spans="1:8" ht="28.5" x14ac:dyDescent="0.2">
      <c r="A16" s="108" t="s">
        <v>9</v>
      </c>
      <c r="B16" s="109" t="s">
        <v>11</v>
      </c>
      <c r="C16" s="110">
        <v>51093</v>
      </c>
      <c r="D16" s="110" t="s">
        <v>62</v>
      </c>
      <c r="E16" s="111">
        <v>21.37</v>
      </c>
      <c r="F16" s="112">
        <v>22.72</v>
      </c>
      <c r="G16" s="111">
        <f t="shared" si="0"/>
        <v>485.52640000000002</v>
      </c>
      <c r="H16" s="113" t="s">
        <v>105</v>
      </c>
    </row>
    <row r="17" spans="1:8" ht="29.25" thickBot="1" x14ac:dyDescent="0.25">
      <c r="A17" s="125" t="s">
        <v>12</v>
      </c>
      <c r="B17" s="140" t="s">
        <v>10</v>
      </c>
      <c r="C17" s="127">
        <v>51097</v>
      </c>
      <c r="D17" s="127" t="s">
        <v>63</v>
      </c>
      <c r="E17" s="128">
        <v>2.92</v>
      </c>
      <c r="F17" s="129">
        <v>67.39</v>
      </c>
      <c r="G17" s="128">
        <f t="shared" si="0"/>
        <v>196.77879999999999</v>
      </c>
      <c r="H17" s="130" t="s">
        <v>84</v>
      </c>
    </row>
    <row r="18" spans="1:8" ht="20.100000000000001" customHeight="1" thickBot="1" x14ac:dyDescent="0.25">
      <c r="A18" s="196"/>
      <c r="B18" s="197"/>
      <c r="C18" s="197"/>
      <c r="D18" s="197"/>
      <c r="E18" s="198"/>
      <c r="F18" s="137" t="s">
        <v>253</v>
      </c>
      <c r="G18" s="138">
        <f>SUM(G15:G17)</f>
        <v>1838.7175999999999</v>
      </c>
      <c r="H18" s="139"/>
    </row>
    <row r="19" spans="1:8" ht="15" x14ac:dyDescent="0.2">
      <c r="A19" s="131">
        <v>4</v>
      </c>
      <c r="B19" s="132" t="s">
        <v>74</v>
      </c>
      <c r="C19" s="133"/>
      <c r="D19" s="133"/>
      <c r="E19" s="134"/>
      <c r="F19" s="135"/>
      <c r="G19" s="134"/>
      <c r="H19" s="136"/>
    </row>
    <row r="20" spans="1:8" x14ac:dyDescent="0.2">
      <c r="A20" s="108" t="s">
        <v>19</v>
      </c>
      <c r="B20" s="109" t="s">
        <v>13</v>
      </c>
      <c r="C20" s="110">
        <v>29801</v>
      </c>
      <c r="D20" s="110" t="s">
        <v>63</v>
      </c>
      <c r="E20" s="111">
        <v>0.97</v>
      </c>
      <c r="F20" s="112">
        <v>164.85</v>
      </c>
      <c r="G20" s="111">
        <f t="shared" si="0"/>
        <v>159.90449999999998</v>
      </c>
      <c r="H20" s="113" t="s">
        <v>85</v>
      </c>
    </row>
    <row r="21" spans="1:8" ht="28.5" x14ac:dyDescent="0.2">
      <c r="A21" s="108" t="s">
        <v>20</v>
      </c>
      <c r="B21" s="109" t="s">
        <v>14</v>
      </c>
      <c r="C21" s="110">
        <v>49810</v>
      </c>
      <c r="D21" s="110" t="s">
        <v>62</v>
      </c>
      <c r="E21" s="111">
        <v>32.090000000000003</v>
      </c>
      <c r="F21" s="112">
        <v>60.87</v>
      </c>
      <c r="G21" s="111">
        <f t="shared" si="0"/>
        <v>1953.3183000000001</v>
      </c>
      <c r="H21" s="113" t="s">
        <v>107</v>
      </c>
    </row>
    <row r="22" spans="1:8" ht="57" x14ac:dyDescent="0.2">
      <c r="A22" s="108" t="s">
        <v>21</v>
      </c>
      <c r="B22" s="114" t="s">
        <v>15</v>
      </c>
      <c r="C22" s="110">
        <v>49618</v>
      </c>
      <c r="D22" s="110" t="s">
        <v>63</v>
      </c>
      <c r="E22" s="111">
        <v>6.12</v>
      </c>
      <c r="F22" s="112">
        <v>720.08</v>
      </c>
      <c r="G22" s="111">
        <f t="shared" si="0"/>
        <v>4406.8896000000004</v>
      </c>
      <c r="H22" s="113" t="s">
        <v>115</v>
      </c>
    </row>
    <row r="23" spans="1:8" ht="28.5" x14ac:dyDescent="0.2">
      <c r="A23" s="108" t="s">
        <v>22</v>
      </c>
      <c r="B23" s="109" t="s">
        <v>16</v>
      </c>
      <c r="C23" s="110">
        <v>29548</v>
      </c>
      <c r="D23" s="110" t="s">
        <v>64</v>
      </c>
      <c r="E23" s="111">
        <v>163.08000000000001</v>
      </c>
      <c r="F23" s="112">
        <v>11.94</v>
      </c>
      <c r="G23" s="111">
        <f t="shared" si="0"/>
        <v>1947.1752000000001</v>
      </c>
      <c r="H23" s="113" t="s">
        <v>87</v>
      </c>
    </row>
    <row r="24" spans="1:8" ht="29.25" thickBot="1" x14ac:dyDescent="0.25">
      <c r="A24" s="125" t="s">
        <v>23</v>
      </c>
      <c r="B24" s="140" t="s">
        <v>18</v>
      </c>
      <c r="C24" s="127">
        <v>29551</v>
      </c>
      <c r="D24" s="127" t="s">
        <v>64</v>
      </c>
      <c r="E24" s="128">
        <v>124.74</v>
      </c>
      <c r="F24" s="129">
        <v>12.38</v>
      </c>
      <c r="G24" s="128">
        <f t="shared" si="0"/>
        <v>1544.2812000000001</v>
      </c>
      <c r="H24" s="130" t="s">
        <v>87</v>
      </c>
    </row>
    <row r="25" spans="1:8" ht="20.100000000000001" customHeight="1" thickBot="1" x14ac:dyDescent="0.25">
      <c r="A25" s="196"/>
      <c r="B25" s="197"/>
      <c r="C25" s="197"/>
      <c r="D25" s="197"/>
      <c r="E25" s="198"/>
      <c r="F25" s="137" t="s">
        <v>253</v>
      </c>
      <c r="G25" s="138">
        <f>SUM(G20:G24)</f>
        <v>10011.568799999999</v>
      </c>
      <c r="H25" s="139"/>
    </row>
    <row r="26" spans="1:8" ht="15" x14ac:dyDescent="0.2">
      <c r="A26" s="131">
        <v>5</v>
      </c>
      <c r="B26" s="132" t="s">
        <v>75</v>
      </c>
      <c r="C26" s="133"/>
      <c r="D26" s="133"/>
      <c r="E26" s="134"/>
      <c r="F26" s="135"/>
      <c r="G26" s="134"/>
      <c r="H26" s="136"/>
    </row>
    <row r="27" spans="1:8" x14ac:dyDescent="0.2">
      <c r="A27" s="108" t="s">
        <v>25</v>
      </c>
      <c r="B27" s="109" t="s">
        <v>30</v>
      </c>
      <c r="C27" s="110">
        <v>49810</v>
      </c>
      <c r="D27" s="110" t="s">
        <v>62</v>
      </c>
      <c r="E27" s="111">
        <v>30.18</v>
      </c>
      <c r="F27" s="112">
        <v>60.87</v>
      </c>
      <c r="G27" s="111">
        <f t="shared" si="0"/>
        <v>1837.0565999999999</v>
      </c>
      <c r="H27" s="113" t="s">
        <v>86</v>
      </c>
    </row>
    <row r="28" spans="1:8" ht="42.75" x14ac:dyDescent="0.2">
      <c r="A28" s="108" t="s">
        <v>26</v>
      </c>
      <c r="B28" s="109" t="s">
        <v>15</v>
      </c>
      <c r="C28" s="110">
        <v>49618</v>
      </c>
      <c r="D28" s="110" t="s">
        <v>63</v>
      </c>
      <c r="E28" s="111">
        <v>5.62</v>
      </c>
      <c r="F28" s="112">
        <v>720.08</v>
      </c>
      <c r="G28" s="111">
        <f t="shared" si="0"/>
        <v>4046.8496000000005</v>
      </c>
      <c r="H28" s="113" t="s">
        <v>302</v>
      </c>
    </row>
    <row r="29" spans="1:8" ht="28.5" x14ac:dyDescent="0.2">
      <c r="A29" s="108" t="s">
        <v>27</v>
      </c>
      <c r="B29" s="109" t="s">
        <v>16</v>
      </c>
      <c r="C29" s="110">
        <v>29548</v>
      </c>
      <c r="D29" s="110" t="s">
        <v>64</v>
      </c>
      <c r="E29" s="111">
        <v>71.78</v>
      </c>
      <c r="F29" s="112">
        <v>11.94</v>
      </c>
      <c r="G29" s="111">
        <f t="shared" si="0"/>
        <v>857.05319999999995</v>
      </c>
      <c r="H29" s="113" t="s">
        <v>87</v>
      </c>
    </row>
    <row r="30" spans="1:8" ht="28.5" x14ac:dyDescent="0.2">
      <c r="A30" s="108" t="s">
        <v>28</v>
      </c>
      <c r="B30" s="109" t="s">
        <v>17</v>
      </c>
      <c r="C30" s="110">
        <v>29550</v>
      </c>
      <c r="D30" s="110" t="s">
        <v>64</v>
      </c>
      <c r="E30" s="111">
        <v>110.51</v>
      </c>
      <c r="F30" s="112">
        <v>12.05</v>
      </c>
      <c r="G30" s="111">
        <f t="shared" si="0"/>
        <v>1331.6455000000001</v>
      </c>
      <c r="H30" s="113" t="s">
        <v>87</v>
      </c>
    </row>
    <row r="31" spans="1:8" ht="28.5" x14ac:dyDescent="0.2">
      <c r="A31" s="108" t="s">
        <v>29</v>
      </c>
      <c r="B31" s="109" t="s">
        <v>18</v>
      </c>
      <c r="C31" s="110">
        <v>29551</v>
      </c>
      <c r="D31" s="110" t="s">
        <v>64</v>
      </c>
      <c r="E31" s="111">
        <v>188.1</v>
      </c>
      <c r="F31" s="112">
        <v>12.38</v>
      </c>
      <c r="G31" s="111">
        <f t="shared" si="0"/>
        <v>2328.6779999999999</v>
      </c>
      <c r="H31" s="113" t="s">
        <v>87</v>
      </c>
    </row>
    <row r="32" spans="1:8" ht="72" thickBot="1" x14ac:dyDescent="0.25">
      <c r="A32" s="125" t="s">
        <v>131</v>
      </c>
      <c r="B32" s="140" t="s">
        <v>132</v>
      </c>
      <c r="C32" s="127">
        <v>50254</v>
      </c>
      <c r="D32" s="127" t="s">
        <v>62</v>
      </c>
      <c r="E32" s="128">
        <v>10</v>
      </c>
      <c r="F32" s="129">
        <v>157.29</v>
      </c>
      <c r="G32" s="128">
        <f t="shared" si="0"/>
        <v>1572.8999999999999</v>
      </c>
      <c r="H32" s="130" t="s">
        <v>130</v>
      </c>
    </row>
    <row r="33" spans="1:8" ht="20.100000000000001" customHeight="1" thickBot="1" x14ac:dyDescent="0.25">
      <c r="A33" s="196"/>
      <c r="B33" s="197"/>
      <c r="C33" s="197"/>
      <c r="D33" s="197"/>
      <c r="E33" s="198"/>
      <c r="F33" s="137" t="s">
        <v>253</v>
      </c>
      <c r="G33" s="138">
        <f>SUM(G27:G32)</f>
        <v>11974.1829</v>
      </c>
      <c r="H33" s="139"/>
    </row>
    <row r="34" spans="1:8" ht="15" x14ac:dyDescent="0.2">
      <c r="A34" s="131">
        <v>6</v>
      </c>
      <c r="B34" s="132" t="s">
        <v>76</v>
      </c>
      <c r="C34" s="133"/>
      <c r="D34" s="133"/>
      <c r="E34" s="134"/>
      <c r="F34" s="135"/>
      <c r="G34" s="134"/>
      <c r="H34" s="136"/>
    </row>
    <row r="35" spans="1:8" ht="28.5" x14ac:dyDescent="0.2">
      <c r="A35" s="108" t="s">
        <v>39</v>
      </c>
      <c r="B35" s="109" t="s">
        <v>24</v>
      </c>
      <c r="C35" s="110">
        <v>48214</v>
      </c>
      <c r="D35" s="110" t="s">
        <v>62</v>
      </c>
      <c r="E35" s="111">
        <v>39.36</v>
      </c>
      <c r="F35" s="112">
        <v>252.92</v>
      </c>
      <c r="G35" s="111">
        <f t="shared" si="0"/>
        <v>9954.9311999999991</v>
      </c>
      <c r="H35" s="113" t="s">
        <v>88</v>
      </c>
    </row>
    <row r="36" spans="1:8" ht="28.5" x14ac:dyDescent="0.2">
      <c r="A36" s="108" t="s">
        <v>40</v>
      </c>
      <c r="B36" s="109" t="s">
        <v>108</v>
      </c>
      <c r="C36" s="110">
        <v>48192</v>
      </c>
      <c r="D36" s="110" t="s">
        <v>62</v>
      </c>
      <c r="E36" s="111">
        <v>20.16</v>
      </c>
      <c r="F36" s="112">
        <v>73.19</v>
      </c>
      <c r="G36" s="111">
        <f t="shared" si="0"/>
        <v>1475.5103999999999</v>
      </c>
      <c r="H36" s="113" t="s">
        <v>109</v>
      </c>
    </row>
    <row r="37" spans="1:8" ht="29.25" thickBot="1" x14ac:dyDescent="0.25">
      <c r="A37" s="125" t="s">
        <v>113</v>
      </c>
      <c r="B37" s="140" t="s">
        <v>31</v>
      </c>
      <c r="C37" s="127">
        <v>9903</v>
      </c>
      <c r="D37" s="127" t="s">
        <v>63</v>
      </c>
      <c r="E37" s="128">
        <v>0.21</v>
      </c>
      <c r="F37" s="129">
        <v>2805.92</v>
      </c>
      <c r="G37" s="128">
        <f t="shared" si="0"/>
        <v>589.2432</v>
      </c>
      <c r="H37" s="130" t="s">
        <v>114</v>
      </c>
    </row>
    <row r="38" spans="1:8" ht="20.100000000000001" customHeight="1" thickBot="1" x14ac:dyDescent="0.25">
      <c r="A38" s="196"/>
      <c r="B38" s="197"/>
      <c r="C38" s="197"/>
      <c r="D38" s="197"/>
      <c r="E38" s="198"/>
      <c r="F38" s="137" t="s">
        <v>253</v>
      </c>
      <c r="G38" s="138">
        <f>SUM(G35:G37)</f>
        <v>12019.684799999999</v>
      </c>
      <c r="H38" s="139"/>
    </row>
    <row r="39" spans="1:8" ht="15" x14ac:dyDescent="0.2">
      <c r="A39" s="131">
        <v>7</v>
      </c>
      <c r="B39" s="132" t="s">
        <v>77</v>
      </c>
      <c r="C39" s="133"/>
      <c r="D39" s="133"/>
      <c r="E39" s="134"/>
      <c r="F39" s="135"/>
      <c r="G39" s="134"/>
      <c r="H39" s="136"/>
    </row>
    <row r="40" spans="1:8" ht="28.5" x14ac:dyDescent="0.2">
      <c r="A40" s="108" t="s">
        <v>33</v>
      </c>
      <c r="B40" s="109" t="s">
        <v>32</v>
      </c>
      <c r="C40" s="110">
        <v>50951</v>
      </c>
      <c r="D40" s="110" t="s">
        <v>62</v>
      </c>
      <c r="E40" s="111">
        <v>4.45</v>
      </c>
      <c r="F40" s="112">
        <v>360.45</v>
      </c>
      <c r="G40" s="111">
        <f t="shared" si="0"/>
        <v>1604.0025000000001</v>
      </c>
      <c r="H40" s="116" t="s">
        <v>104</v>
      </c>
    </row>
    <row r="41" spans="1:8" ht="29.25" thickBot="1" x14ac:dyDescent="0.25">
      <c r="A41" s="125" t="s">
        <v>112</v>
      </c>
      <c r="B41" s="140" t="s">
        <v>110</v>
      </c>
      <c r="C41" s="127">
        <v>50954</v>
      </c>
      <c r="D41" s="127" t="s">
        <v>62</v>
      </c>
      <c r="E41" s="128">
        <v>0.64</v>
      </c>
      <c r="F41" s="129">
        <v>477.1</v>
      </c>
      <c r="G41" s="128">
        <f t="shared" si="0"/>
        <v>305.34399999999999</v>
      </c>
      <c r="H41" s="141" t="s">
        <v>111</v>
      </c>
    </row>
    <row r="42" spans="1:8" ht="20.100000000000001" customHeight="1" thickBot="1" x14ac:dyDescent="0.25">
      <c r="A42" s="196"/>
      <c r="B42" s="197"/>
      <c r="C42" s="197"/>
      <c r="D42" s="197"/>
      <c r="E42" s="198"/>
      <c r="F42" s="137" t="s">
        <v>253</v>
      </c>
      <c r="G42" s="138">
        <f>SUM(G40:G41)</f>
        <v>1909.3465000000001</v>
      </c>
      <c r="H42" s="143"/>
    </row>
    <row r="43" spans="1:8" ht="15" x14ac:dyDescent="0.2">
      <c r="A43" s="131">
        <v>8</v>
      </c>
      <c r="B43" s="132" t="s">
        <v>78</v>
      </c>
      <c r="C43" s="133"/>
      <c r="D43" s="133"/>
      <c r="E43" s="134"/>
      <c r="F43" s="135"/>
      <c r="G43" s="134"/>
      <c r="H43" s="142"/>
    </row>
    <row r="44" spans="1:8" ht="42.75" x14ac:dyDescent="0.2">
      <c r="A44" s="108" t="s">
        <v>35</v>
      </c>
      <c r="B44" s="109" t="s">
        <v>89</v>
      </c>
      <c r="C44" s="110">
        <v>50727</v>
      </c>
      <c r="D44" s="110" t="s">
        <v>62</v>
      </c>
      <c r="E44" s="111">
        <v>109.51</v>
      </c>
      <c r="F44" s="112">
        <v>9.25</v>
      </c>
      <c r="G44" s="111">
        <f t="shared" si="0"/>
        <v>1012.9675000000001</v>
      </c>
      <c r="H44" s="116" t="s">
        <v>147</v>
      </c>
    </row>
    <row r="45" spans="1:8" ht="42.75" x14ac:dyDescent="0.2">
      <c r="A45" s="108" t="s">
        <v>36</v>
      </c>
      <c r="B45" s="109" t="s">
        <v>34</v>
      </c>
      <c r="C45" s="110">
        <v>50761</v>
      </c>
      <c r="D45" s="110" t="s">
        <v>62</v>
      </c>
      <c r="E45" s="111">
        <v>109.51</v>
      </c>
      <c r="F45" s="112">
        <v>34.99</v>
      </c>
      <c r="G45" s="111">
        <f t="shared" si="0"/>
        <v>3831.7549000000004</v>
      </c>
      <c r="H45" s="116" t="s">
        <v>148</v>
      </c>
    </row>
    <row r="46" spans="1:8" ht="57.75" thickBot="1" x14ac:dyDescent="0.25">
      <c r="A46" s="125" t="s">
        <v>123</v>
      </c>
      <c r="B46" s="140" t="s">
        <v>121</v>
      </c>
      <c r="C46" s="127">
        <v>9081</v>
      </c>
      <c r="D46" s="127" t="s">
        <v>62</v>
      </c>
      <c r="E46" s="128">
        <v>20.82</v>
      </c>
      <c r="F46" s="129">
        <v>73.790000000000006</v>
      </c>
      <c r="G46" s="128">
        <f t="shared" si="0"/>
        <v>1536.3078</v>
      </c>
      <c r="H46" s="141" t="s">
        <v>122</v>
      </c>
    </row>
    <row r="47" spans="1:8" ht="20.100000000000001" customHeight="1" thickBot="1" x14ac:dyDescent="0.25">
      <c r="A47" s="196"/>
      <c r="B47" s="197"/>
      <c r="C47" s="197"/>
      <c r="D47" s="197"/>
      <c r="E47" s="198"/>
      <c r="F47" s="137" t="s">
        <v>253</v>
      </c>
      <c r="G47" s="138">
        <f>SUM(G44:G46)</f>
        <v>6381.0302000000011</v>
      </c>
      <c r="H47" s="143"/>
    </row>
    <row r="48" spans="1:8" ht="15" x14ac:dyDescent="0.2">
      <c r="A48" s="131">
        <v>9</v>
      </c>
      <c r="B48" s="132" t="s">
        <v>79</v>
      </c>
      <c r="C48" s="133"/>
      <c r="D48" s="133"/>
      <c r="E48" s="134"/>
      <c r="F48" s="135"/>
      <c r="G48" s="134"/>
      <c r="H48" s="142"/>
    </row>
    <row r="49" spans="1:8" ht="57" x14ac:dyDescent="0.2">
      <c r="A49" s="108" t="s">
        <v>38</v>
      </c>
      <c r="B49" s="109" t="s">
        <v>37</v>
      </c>
      <c r="C49" s="110">
        <v>50571</v>
      </c>
      <c r="D49" s="110" t="s">
        <v>62</v>
      </c>
      <c r="E49" s="111">
        <v>65.75</v>
      </c>
      <c r="F49" s="112">
        <v>85.75</v>
      </c>
      <c r="G49" s="111">
        <f t="shared" si="0"/>
        <v>5638.0625</v>
      </c>
      <c r="H49" s="116" t="s">
        <v>90</v>
      </c>
    </row>
    <row r="50" spans="1:8" ht="28.5" x14ac:dyDescent="0.2">
      <c r="A50" s="108" t="s">
        <v>119</v>
      </c>
      <c r="B50" s="109" t="s">
        <v>116</v>
      </c>
      <c r="C50" s="110">
        <v>50566</v>
      </c>
      <c r="D50" s="110" t="s">
        <v>62</v>
      </c>
      <c r="E50" s="111">
        <v>10</v>
      </c>
      <c r="F50" s="112">
        <v>36.119999999999997</v>
      </c>
      <c r="G50" s="111">
        <f t="shared" si="0"/>
        <v>361.2</v>
      </c>
      <c r="H50" s="116" t="s">
        <v>118</v>
      </c>
    </row>
    <row r="51" spans="1:8" ht="57.75" thickBot="1" x14ac:dyDescent="0.25">
      <c r="A51" s="125" t="s">
        <v>120</v>
      </c>
      <c r="B51" s="140" t="s">
        <v>117</v>
      </c>
      <c r="C51" s="127">
        <v>50724</v>
      </c>
      <c r="D51" s="127" t="s">
        <v>62</v>
      </c>
      <c r="E51" s="128">
        <v>10</v>
      </c>
      <c r="F51" s="129">
        <v>86.75</v>
      </c>
      <c r="G51" s="128">
        <f t="shared" si="0"/>
        <v>867.5</v>
      </c>
      <c r="H51" s="141" t="s">
        <v>118</v>
      </c>
    </row>
    <row r="52" spans="1:8" ht="20.100000000000001" customHeight="1" thickBot="1" x14ac:dyDescent="0.25">
      <c r="A52" s="196"/>
      <c r="B52" s="197"/>
      <c r="C52" s="197"/>
      <c r="D52" s="197"/>
      <c r="E52" s="198"/>
      <c r="F52" s="137" t="s">
        <v>253</v>
      </c>
      <c r="G52" s="138">
        <f>SUM(G49:G51)</f>
        <v>6866.7624999999998</v>
      </c>
      <c r="H52" s="143"/>
    </row>
    <row r="53" spans="1:8" ht="15" x14ac:dyDescent="0.2">
      <c r="A53" s="131">
        <v>10</v>
      </c>
      <c r="B53" s="132" t="s">
        <v>80</v>
      </c>
      <c r="C53" s="133"/>
      <c r="D53" s="133"/>
      <c r="E53" s="134"/>
      <c r="F53" s="135"/>
      <c r="G53" s="134"/>
      <c r="H53" s="142"/>
    </row>
    <row r="54" spans="1:8" ht="15" thickBot="1" x14ac:dyDescent="0.25">
      <c r="A54" s="125" t="s">
        <v>42</v>
      </c>
      <c r="B54" s="140" t="s">
        <v>41</v>
      </c>
      <c r="C54" s="127">
        <v>50998</v>
      </c>
      <c r="D54" s="127" t="s">
        <v>62</v>
      </c>
      <c r="E54" s="128">
        <v>0.46</v>
      </c>
      <c r="F54" s="129">
        <v>322.08999999999997</v>
      </c>
      <c r="G54" s="128">
        <f t="shared" si="0"/>
        <v>148.16139999999999</v>
      </c>
      <c r="H54" s="141" t="s">
        <v>91</v>
      </c>
    </row>
    <row r="55" spans="1:8" ht="20.100000000000001" customHeight="1" thickBot="1" x14ac:dyDescent="0.25">
      <c r="A55" s="196"/>
      <c r="B55" s="197"/>
      <c r="C55" s="197"/>
      <c r="D55" s="197"/>
      <c r="E55" s="198"/>
      <c r="F55" s="137" t="s">
        <v>253</v>
      </c>
      <c r="G55" s="138">
        <f>SUM(G54)</f>
        <v>148.16139999999999</v>
      </c>
      <c r="H55" s="143"/>
    </row>
    <row r="56" spans="1:8" ht="15" x14ac:dyDescent="0.2">
      <c r="A56" s="131">
        <v>11</v>
      </c>
      <c r="B56" s="132" t="s">
        <v>81</v>
      </c>
      <c r="C56" s="133"/>
      <c r="D56" s="133"/>
      <c r="E56" s="134"/>
      <c r="F56" s="135"/>
      <c r="G56" s="144"/>
      <c r="H56" s="142"/>
    </row>
    <row r="57" spans="1:8" ht="111" customHeight="1" x14ac:dyDescent="0.2">
      <c r="A57" s="108" t="s">
        <v>47</v>
      </c>
      <c r="B57" s="114" t="s">
        <v>43</v>
      </c>
      <c r="C57" s="110">
        <v>50505</v>
      </c>
      <c r="D57" s="110" t="s">
        <v>62</v>
      </c>
      <c r="E57" s="111">
        <v>372.96</v>
      </c>
      <c r="F57" s="112">
        <v>2.97</v>
      </c>
      <c r="G57" s="111">
        <f t="shared" si="0"/>
        <v>1107.6912</v>
      </c>
      <c r="H57" s="116" t="s">
        <v>98</v>
      </c>
    </row>
    <row r="58" spans="1:8" x14ac:dyDescent="0.2">
      <c r="A58" s="108"/>
      <c r="B58" s="114" t="s">
        <v>143</v>
      </c>
      <c r="C58" s="110">
        <v>50507</v>
      </c>
      <c r="D58" s="110" t="s">
        <v>62</v>
      </c>
      <c r="E58" s="111">
        <v>10.42</v>
      </c>
      <c r="F58" s="112">
        <v>4.5</v>
      </c>
      <c r="G58" s="111">
        <f t="shared" si="0"/>
        <v>46.89</v>
      </c>
      <c r="H58" s="116" t="s">
        <v>146</v>
      </c>
    </row>
    <row r="59" spans="1:8" ht="117" customHeight="1" x14ac:dyDescent="0.2">
      <c r="A59" s="108" t="s">
        <v>48</v>
      </c>
      <c r="B59" s="114" t="s">
        <v>44</v>
      </c>
      <c r="C59" s="110">
        <v>50514</v>
      </c>
      <c r="D59" s="110" t="s">
        <v>62</v>
      </c>
      <c r="E59" s="111">
        <v>372.96</v>
      </c>
      <c r="F59" s="112">
        <v>6.82</v>
      </c>
      <c r="G59" s="111">
        <f t="shared" si="0"/>
        <v>2543.5871999999999</v>
      </c>
      <c r="H59" s="116" t="s">
        <v>98</v>
      </c>
    </row>
    <row r="60" spans="1:8" ht="128.25" x14ac:dyDescent="0.2">
      <c r="A60" s="108" t="s">
        <v>49</v>
      </c>
      <c r="B60" s="114" t="s">
        <v>45</v>
      </c>
      <c r="C60" s="110">
        <v>50453</v>
      </c>
      <c r="D60" s="110" t="s">
        <v>62</v>
      </c>
      <c r="E60" s="111">
        <v>399.58</v>
      </c>
      <c r="F60" s="112">
        <v>19.75</v>
      </c>
      <c r="G60" s="111">
        <f t="shared" si="0"/>
        <v>7891.7049999999999</v>
      </c>
      <c r="H60" s="116" t="s">
        <v>99</v>
      </c>
    </row>
    <row r="61" spans="1:8" ht="71.25" x14ac:dyDescent="0.2">
      <c r="A61" s="108" t="s">
        <v>50</v>
      </c>
      <c r="B61" s="114" t="s">
        <v>101</v>
      </c>
      <c r="C61" s="110">
        <v>50508</v>
      </c>
      <c r="D61" s="110" t="s">
        <v>62</v>
      </c>
      <c r="E61" s="111">
        <v>32.1</v>
      </c>
      <c r="F61" s="112">
        <v>5.01</v>
      </c>
      <c r="G61" s="111">
        <f t="shared" si="0"/>
        <v>160.821</v>
      </c>
      <c r="H61" s="116" t="s">
        <v>103</v>
      </c>
    </row>
    <row r="62" spans="1:8" ht="28.5" x14ac:dyDescent="0.2">
      <c r="A62" s="108"/>
      <c r="B62" s="114" t="s">
        <v>144</v>
      </c>
      <c r="C62" s="110">
        <v>50493</v>
      </c>
      <c r="D62" s="110" t="s">
        <v>62</v>
      </c>
      <c r="E62" s="111">
        <v>11.34</v>
      </c>
      <c r="F62" s="112">
        <v>28.97</v>
      </c>
      <c r="G62" s="111">
        <f t="shared" si="0"/>
        <v>328.51979999999998</v>
      </c>
      <c r="H62" s="116" t="s">
        <v>145</v>
      </c>
    </row>
    <row r="63" spans="1:8" ht="99.75" x14ac:dyDescent="0.2">
      <c r="A63" s="108" t="s">
        <v>52</v>
      </c>
      <c r="B63" s="114" t="s">
        <v>46</v>
      </c>
      <c r="C63" s="110">
        <v>50491</v>
      </c>
      <c r="D63" s="110" t="s">
        <v>62</v>
      </c>
      <c r="E63" s="111">
        <v>49.43</v>
      </c>
      <c r="F63" s="112">
        <v>36.700000000000003</v>
      </c>
      <c r="G63" s="111">
        <f t="shared" si="0"/>
        <v>1814.0810000000001</v>
      </c>
      <c r="H63" s="116" t="s">
        <v>129</v>
      </c>
    </row>
    <row r="64" spans="1:8" ht="29.25" thickBot="1" x14ac:dyDescent="0.25">
      <c r="A64" s="125" t="s">
        <v>102</v>
      </c>
      <c r="B64" s="140" t="s">
        <v>51</v>
      </c>
      <c r="C64" s="127">
        <v>50459</v>
      </c>
      <c r="D64" s="127" t="s">
        <v>62</v>
      </c>
      <c r="E64" s="128">
        <v>31</v>
      </c>
      <c r="F64" s="129">
        <v>19.75</v>
      </c>
      <c r="G64" s="128">
        <f t="shared" si="0"/>
        <v>612.25</v>
      </c>
      <c r="H64" s="141" t="s">
        <v>100</v>
      </c>
    </row>
    <row r="65" spans="1:8" ht="20.100000000000001" customHeight="1" thickBot="1" x14ac:dyDescent="0.25">
      <c r="A65" s="196"/>
      <c r="B65" s="197"/>
      <c r="C65" s="197"/>
      <c r="D65" s="197"/>
      <c r="E65" s="198"/>
      <c r="F65" s="137" t="s">
        <v>253</v>
      </c>
      <c r="G65" s="138">
        <f>SUM(G57:G64)</f>
        <v>14505.5452</v>
      </c>
      <c r="H65" s="143"/>
    </row>
    <row r="66" spans="1:8" ht="15" x14ac:dyDescent="0.2">
      <c r="A66" s="131">
        <v>12</v>
      </c>
      <c r="B66" s="132" t="s">
        <v>82</v>
      </c>
      <c r="C66" s="133"/>
      <c r="D66" s="133"/>
      <c r="E66" s="134"/>
      <c r="F66" s="135"/>
      <c r="G66" s="134"/>
      <c r="H66" s="142"/>
    </row>
    <row r="67" spans="1:8" ht="57" x14ac:dyDescent="0.2">
      <c r="A67" s="108" t="s">
        <v>55</v>
      </c>
      <c r="B67" s="109" t="s">
        <v>53</v>
      </c>
      <c r="C67" s="110">
        <v>49908</v>
      </c>
      <c r="D67" s="110" t="s">
        <v>54</v>
      </c>
      <c r="E67" s="111">
        <v>6</v>
      </c>
      <c r="F67" s="112">
        <v>373.41</v>
      </c>
      <c r="G67" s="111">
        <f t="shared" si="0"/>
        <v>2240.46</v>
      </c>
      <c r="H67" s="116" t="s">
        <v>313</v>
      </c>
    </row>
    <row r="68" spans="1:8" ht="57" x14ac:dyDescent="0.2">
      <c r="A68" s="108" t="s">
        <v>56</v>
      </c>
      <c r="B68" s="109" t="s">
        <v>57</v>
      </c>
      <c r="C68" s="110">
        <v>14720</v>
      </c>
      <c r="D68" s="110" t="s">
        <v>59</v>
      </c>
      <c r="E68" s="111">
        <v>51.21</v>
      </c>
      <c r="F68" s="112">
        <v>67.12</v>
      </c>
      <c r="G68" s="111">
        <f t="shared" si="0"/>
        <v>3437.2152000000001</v>
      </c>
      <c r="H68" s="113" t="s">
        <v>92</v>
      </c>
    </row>
    <row r="69" spans="1:8" ht="43.5" thickBot="1" x14ac:dyDescent="0.25">
      <c r="A69" s="125" t="s">
        <v>60</v>
      </c>
      <c r="B69" s="140" t="s">
        <v>58</v>
      </c>
      <c r="C69" s="127">
        <v>48670</v>
      </c>
      <c r="D69" s="127" t="s">
        <v>59</v>
      </c>
      <c r="E69" s="128">
        <v>16.5</v>
      </c>
      <c r="F69" s="129">
        <v>67.680000000000007</v>
      </c>
      <c r="G69" s="128">
        <f t="shared" si="0"/>
        <v>1116.72</v>
      </c>
      <c r="H69" s="130" t="s">
        <v>93</v>
      </c>
    </row>
    <row r="70" spans="1:8" ht="20.100000000000001" customHeight="1" thickBot="1" x14ac:dyDescent="0.25">
      <c r="A70" s="196"/>
      <c r="B70" s="197"/>
      <c r="C70" s="197"/>
      <c r="D70" s="197"/>
      <c r="E70" s="198"/>
      <c r="F70" s="137" t="s">
        <v>253</v>
      </c>
      <c r="G70" s="138">
        <f>SUM(G67:G69)</f>
        <v>6794.3951999999999</v>
      </c>
      <c r="H70" s="139"/>
    </row>
    <row r="71" spans="1:8" ht="15" x14ac:dyDescent="0.2">
      <c r="A71" s="131">
        <v>13</v>
      </c>
      <c r="B71" s="132" t="s">
        <v>124</v>
      </c>
      <c r="C71" s="133"/>
      <c r="D71" s="133"/>
      <c r="E71" s="134"/>
      <c r="F71" s="135"/>
      <c r="G71" s="134"/>
      <c r="H71" s="136"/>
    </row>
    <row r="72" spans="1:8" ht="42.75" x14ac:dyDescent="0.2">
      <c r="A72" s="108" t="s">
        <v>61</v>
      </c>
      <c r="B72" s="109" t="s">
        <v>125</v>
      </c>
      <c r="C72" s="110">
        <v>51157</v>
      </c>
      <c r="D72" s="110" t="s">
        <v>62</v>
      </c>
      <c r="E72" s="111">
        <v>1.05</v>
      </c>
      <c r="F72" s="112">
        <v>226.9</v>
      </c>
      <c r="G72" s="111">
        <f t="shared" si="0"/>
        <v>238.245</v>
      </c>
      <c r="H72" s="113" t="s">
        <v>94</v>
      </c>
    </row>
    <row r="73" spans="1:8" ht="43.5" thickBot="1" x14ac:dyDescent="0.25">
      <c r="A73" s="125" t="s">
        <v>128</v>
      </c>
      <c r="B73" s="140" t="s">
        <v>126</v>
      </c>
      <c r="C73" s="127">
        <v>51153</v>
      </c>
      <c r="D73" s="127" t="s">
        <v>62</v>
      </c>
      <c r="E73" s="128">
        <v>0.64</v>
      </c>
      <c r="F73" s="129">
        <v>152.13999999999999</v>
      </c>
      <c r="G73" s="128">
        <f t="shared" si="0"/>
        <v>97.369599999999991</v>
      </c>
      <c r="H73" s="130" t="s">
        <v>127</v>
      </c>
    </row>
    <row r="74" spans="1:8" ht="20.100000000000001" customHeight="1" thickBot="1" x14ac:dyDescent="0.25">
      <c r="A74" s="196"/>
      <c r="B74" s="197"/>
      <c r="C74" s="197"/>
      <c r="D74" s="197"/>
      <c r="E74" s="198"/>
      <c r="F74" s="137" t="s">
        <v>253</v>
      </c>
      <c r="G74" s="138">
        <f>SUM(G72:G73)</f>
        <v>335.6146</v>
      </c>
      <c r="H74" s="139"/>
    </row>
    <row r="75" spans="1:8" ht="15" x14ac:dyDescent="0.2">
      <c r="A75" s="131">
        <v>14</v>
      </c>
      <c r="B75" s="132" t="s">
        <v>133</v>
      </c>
      <c r="C75" s="133"/>
      <c r="D75" s="133"/>
      <c r="E75" s="134"/>
      <c r="F75" s="135"/>
      <c r="G75" s="134"/>
      <c r="H75" s="136"/>
    </row>
    <row r="76" spans="1:8" ht="42.75" x14ac:dyDescent="0.2">
      <c r="A76" s="108" t="s">
        <v>139</v>
      </c>
      <c r="B76" s="109" t="s">
        <v>134</v>
      </c>
      <c r="C76" s="110">
        <v>49592</v>
      </c>
      <c r="D76" s="110" t="s">
        <v>54</v>
      </c>
      <c r="E76" s="111">
        <v>2</v>
      </c>
      <c r="F76" s="112">
        <v>310.63</v>
      </c>
      <c r="G76" s="111">
        <f t="shared" ref="G76:G79" si="1">F76*E76</f>
        <v>621.26</v>
      </c>
      <c r="H76" s="113" t="s">
        <v>135</v>
      </c>
    </row>
    <row r="77" spans="1:8" ht="42.75" x14ac:dyDescent="0.2">
      <c r="A77" s="108" t="s">
        <v>140</v>
      </c>
      <c r="B77" s="109" t="s">
        <v>136</v>
      </c>
      <c r="C77" s="110">
        <v>49588</v>
      </c>
      <c r="D77" s="110" t="s">
        <v>54</v>
      </c>
      <c r="E77" s="111">
        <v>2</v>
      </c>
      <c r="F77" s="112">
        <v>400.88</v>
      </c>
      <c r="G77" s="111">
        <f t="shared" si="1"/>
        <v>801.76</v>
      </c>
      <c r="H77" s="113" t="s">
        <v>135</v>
      </c>
    </row>
    <row r="78" spans="1:8" ht="28.5" x14ac:dyDescent="0.2">
      <c r="A78" s="108" t="s">
        <v>141</v>
      </c>
      <c r="B78" s="109" t="s">
        <v>137</v>
      </c>
      <c r="C78" s="110">
        <v>49697</v>
      </c>
      <c r="D78" s="110" t="s">
        <v>54</v>
      </c>
      <c r="E78" s="111">
        <v>6</v>
      </c>
      <c r="F78" s="112">
        <v>21.27</v>
      </c>
      <c r="G78" s="111">
        <f t="shared" si="1"/>
        <v>127.62</v>
      </c>
      <c r="H78" s="113" t="s">
        <v>135</v>
      </c>
    </row>
    <row r="79" spans="1:8" ht="57.75" thickBot="1" x14ac:dyDescent="0.25">
      <c r="A79" s="125" t="s">
        <v>142</v>
      </c>
      <c r="B79" s="140" t="s">
        <v>138</v>
      </c>
      <c r="C79" s="127">
        <v>49701</v>
      </c>
      <c r="D79" s="127" t="s">
        <v>54</v>
      </c>
      <c r="E79" s="128">
        <v>2</v>
      </c>
      <c r="F79" s="129">
        <v>110.48</v>
      </c>
      <c r="G79" s="128">
        <f t="shared" si="1"/>
        <v>220.96</v>
      </c>
      <c r="H79" s="130" t="s">
        <v>135</v>
      </c>
    </row>
    <row r="80" spans="1:8" ht="20.100000000000001" customHeight="1" thickBot="1" x14ac:dyDescent="0.25">
      <c r="A80" s="196"/>
      <c r="B80" s="197"/>
      <c r="C80" s="197"/>
      <c r="D80" s="197"/>
      <c r="E80" s="198"/>
      <c r="F80" s="137" t="s">
        <v>253</v>
      </c>
      <c r="G80" s="138">
        <f>SUM(G76:G79)</f>
        <v>1771.6</v>
      </c>
      <c r="H80" s="139"/>
    </row>
    <row r="81" spans="1:8" ht="15" x14ac:dyDescent="0.2">
      <c r="A81" s="131">
        <v>15</v>
      </c>
      <c r="B81" s="132" t="s">
        <v>157</v>
      </c>
      <c r="C81" s="133"/>
      <c r="D81" s="133"/>
      <c r="E81" s="134"/>
      <c r="F81" s="135"/>
      <c r="G81" s="134"/>
      <c r="H81" s="136"/>
    </row>
    <row r="82" spans="1:8" ht="28.5" x14ac:dyDescent="0.2">
      <c r="A82" s="108" t="s">
        <v>167</v>
      </c>
      <c r="B82" s="109" t="s">
        <v>158</v>
      </c>
      <c r="C82" s="110">
        <v>17952</v>
      </c>
      <c r="D82" s="110" t="s">
        <v>59</v>
      </c>
      <c r="E82" s="111">
        <v>17.399999999999999</v>
      </c>
      <c r="F82" s="112">
        <v>6.32</v>
      </c>
      <c r="G82" s="111">
        <f>F82*E82</f>
        <v>109.96799999999999</v>
      </c>
      <c r="H82" s="113" t="s">
        <v>166</v>
      </c>
    </row>
    <row r="83" spans="1:8" ht="42.75" x14ac:dyDescent="0.2">
      <c r="A83" s="108" t="s">
        <v>169</v>
      </c>
      <c r="B83" s="109" t="s">
        <v>159</v>
      </c>
      <c r="C83" s="110">
        <v>48951</v>
      </c>
      <c r="D83" s="110" t="s">
        <v>59</v>
      </c>
      <c r="E83" s="111">
        <v>53</v>
      </c>
      <c r="F83" s="112">
        <v>4.43</v>
      </c>
      <c r="G83" s="111">
        <f t="shared" ref="G83:G88" si="2">F83*E83</f>
        <v>234.79</v>
      </c>
      <c r="H83" s="113" t="s">
        <v>166</v>
      </c>
    </row>
    <row r="84" spans="1:8" ht="42.75" x14ac:dyDescent="0.2">
      <c r="A84" s="108" t="s">
        <v>170</v>
      </c>
      <c r="B84" s="109" t="s">
        <v>160</v>
      </c>
      <c r="C84" s="110">
        <v>15733</v>
      </c>
      <c r="D84" s="110" t="s">
        <v>54</v>
      </c>
      <c r="E84" s="111">
        <v>1</v>
      </c>
      <c r="F84" s="112">
        <v>26.84</v>
      </c>
      <c r="G84" s="111">
        <f t="shared" si="2"/>
        <v>26.84</v>
      </c>
      <c r="H84" s="113" t="s">
        <v>166</v>
      </c>
    </row>
    <row r="85" spans="1:8" ht="42.75" x14ac:dyDescent="0.2">
      <c r="A85" s="108" t="s">
        <v>168</v>
      </c>
      <c r="B85" s="109" t="s">
        <v>162</v>
      </c>
      <c r="C85" s="110">
        <v>15739</v>
      </c>
      <c r="D85" s="110" t="s">
        <v>54</v>
      </c>
      <c r="E85" s="111">
        <v>1</v>
      </c>
      <c r="F85" s="112">
        <v>43.33</v>
      </c>
      <c r="G85" s="111">
        <f t="shared" si="2"/>
        <v>43.33</v>
      </c>
      <c r="H85" s="113" t="s">
        <v>166</v>
      </c>
    </row>
    <row r="86" spans="1:8" ht="42.75" x14ac:dyDescent="0.2">
      <c r="A86" s="108" t="s">
        <v>171</v>
      </c>
      <c r="B86" s="109" t="s">
        <v>163</v>
      </c>
      <c r="C86" s="110">
        <v>15748</v>
      </c>
      <c r="D86" s="110" t="s">
        <v>54</v>
      </c>
      <c r="E86" s="111">
        <v>1</v>
      </c>
      <c r="F86" s="112">
        <v>25.58</v>
      </c>
      <c r="G86" s="111">
        <f t="shared" si="2"/>
        <v>25.58</v>
      </c>
      <c r="H86" s="113" t="s">
        <v>166</v>
      </c>
    </row>
    <row r="87" spans="1:8" ht="42.75" x14ac:dyDescent="0.2">
      <c r="A87" s="108" t="s">
        <v>172</v>
      </c>
      <c r="B87" s="109" t="s">
        <v>164</v>
      </c>
      <c r="C87" s="110">
        <v>13355</v>
      </c>
      <c r="D87" s="110" t="s">
        <v>54</v>
      </c>
      <c r="E87" s="111">
        <v>3</v>
      </c>
      <c r="F87" s="112">
        <v>47.64</v>
      </c>
      <c r="G87" s="111">
        <f t="shared" si="2"/>
        <v>142.92000000000002</v>
      </c>
      <c r="H87" s="113" t="s">
        <v>166</v>
      </c>
    </row>
    <row r="88" spans="1:8" ht="43.5" thickBot="1" x14ac:dyDescent="0.25">
      <c r="A88" s="125" t="s">
        <v>173</v>
      </c>
      <c r="B88" s="140" t="s">
        <v>165</v>
      </c>
      <c r="C88" s="127">
        <v>48371</v>
      </c>
      <c r="D88" s="127" t="s">
        <v>54</v>
      </c>
      <c r="E88" s="128">
        <v>3</v>
      </c>
      <c r="F88" s="129">
        <v>12.48</v>
      </c>
      <c r="G88" s="128">
        <f t="shared" si="2"/>
        <v>37.44</v>
      </c>
      <c r="H88" s="130" t="s">
        <v>166</v>
      </c>
    </row>
    <row r="89" spans="1:8" ht="20.100000000000001" customHeight="1" thickBot="1" x14ac:dyDescent="0.25">
      <c r="A89" s="196"/>
      <c r="B89" s="197"/>
      <c r="C89" s="197"/>
      <c r="D89" s="197"/>
      <c r="E89" s="198"/>
      <c r="F89" s="137" t="s">
        <v>253</v>
      </c>
      <c r="G89" s="138">
        <f>SUM(G82:G88)</f>
        <v>620.86799999999994</v>
      </c>
      <c r="H89" s="139"/>
    </row>
    <row r="90" spans="1:8" ht="15" x14ac:dyDescent="0.2">
      <c r="A90" s="145">
        <v>16</v>
      </c>
      <c r="B90" s="146" t="s">
        <v>215</v>
      </c>
      <c r="C90" s="190"/>
      <c r="D90" s="190"/>
      <c r="E90" s="144"/>
      <c r="F90" s="144"/>
      <c r="G90" s="144"/>
      <c r="H90" s="136"/>
    </row>
    <row r="91" spans="1:8" ht="42.75" x14ac:dyDescent="0.2">
      <c r="A91" s="108" t="s">
        <v>190</v>
      </c>
      <c r="B91" s="115" t="s">
        <v>174</v>
      </c>
      <c r="C91" s="110">
        <v>49935</v>
      </c>
      <c r="D91" s="110" t="s">
        <v>161</v>
      </c>
      <c r="E91" s="111">
        <v>1</v>
      </c>
      <c r="F91" s="111">
        <v>645.23</v>
      </c>
      <c r="G91" s="111">
        <f>F91*E91</f>
        <v>645.23</v>
      </c>
      <c r="H91" s="113" t="s">
        <v>229</v>
      </c>
    </row>
    <row r="92" spans="1:8" ht="28.5" x14ac:dyDescent="0.2">
      <c r="A92" s="108" t="s">
        <v>191</v>
      </c>
      <c r="B92" s="115" t="s">
        <v>228</v>
      </c>
      <c r="C92" s="110">
        <v>49847</v>
      </c>
      <c r="D92" s="110" t="s">
        <v>54</v>
      </c>
      <c r="E92" s="111">
        <v>1</v>
      </c>
      <c r="F92" s="111">
        <v>34.4</v>
      </c>
      <c r="G92" s="111">
        <f t="shared" ref="G92:G107" si="3">F92*E92</f>
        <v>34.4</v>
      </c>
      <c r="H92" s="113" t="s">
        <v>229</v>
      </c>
    </row>
    <row r="93" spans="1:8" ht="28.5" x14ac:dyDescent="0.2">
      <c r="A93" s="108" t="s">
        <v>192</v>
      </c>
      <c r="B93" s="115" t="s">
        <v>175</v>
      </c>
      <c r="C93" s="110">
        <v>50002</v>
      </c>
      <c r="D93" s="110" t="s">
        <v>54</v>
      </c>
      <c r="E93" s="111">
        <v>1</v>
      </c>
      <c r="F93" s="111">
        <v>53.67</v>
      </c>
      <c r="G93" s="111">
        <f t="shared" si="3"/>
        <v>53.67</v>
      </c>
      <c r="H93" s="113" t="s">
        <v>229</v>
      </c>
    </row>
    <row r="94" spans="1:8" ht="28.5" x14ac:dyDescent="0.2">
      <c r="A94" s="108" t="s">
        <v>193</v>
      </c>
      <c r="B94" s="117" t="s">
        <v>176</v>
      </c>
      <c r="C94" s="110">
        <v>50021</v>
      </c>
      <c r="D94" s="110" t="s">
        <v>59</v>
      </c>
      <c r="E94" s="111">
        <v>6</v>
      </c>
      <c r="F94" s="111">
        <v>42.2</v>
      </c>
      <c r="G94" s="111">
        <f t="shared" si="3"/>
        <v>253.20000000000002</v>
      </c>
      <c r="H94" s="113" t="s">
        <v>229</v>
      </c>
    </row>
    <row r="95" spans="1:8" ht="28.5" x14ac:dyDescent="0.2">
      <c r="A95" s="108" t="s">
        <v>194</v>
      </c>
      <c r="B95" s="117" t="s">
        <v>177</v>
      </c>
      <c r="C95" s="110">
        <v>50019</v>
      </c>
      <c r="D95" s="110" t="s">
        <v>59</v>
      </c>
      <c r="E95" s="111">
        <v>8</v>
      </c>
      <c r="F95" s="111">
        <v>24.46</v>
      </c>
      <c r="G95" s="111">
        <f t="shared" si="3"/>
        <v>195.68</v>
      </c>
      <c r="H95" s="113" t="s">
        <v>229</v>
      </c>
    </row>
    <row r="96" spans="1:8" ht="28.5" x14ac:dyDescent="0.2">
      <c r="A96" s="108" t="s">
        <v>195</v>
      </c>
      <c r="B96" s="115" t="s">
        <v>178</v>
      </c>
      <c r="C96" s="110">
        <v>50707</v>
      </c>
      <c r="D96" s="110" t="s">
        <v>59</v>
      </c>
      <c r="E96" s="111">
        <v>8</v>
      </c>
      <c r="F96" s="111">
        <v>3.5</v>
      </c>
      <c r="G96" s="111">
        <f t="shared" si="3"/>
        <v>28</v>
      </c>
      <c r="H96" s="113" t="s">
        <v>229</v>
      </c>
    </row>
    <row r="97" spans="1:8" ht="42.75" x14ac:dyDescent="0.2">
      <c r="A97" s="108" t="s">
        <v>196</v>
      </c>
      <c r="B97" s="115" t="s">
        <v>179</v>
      </c>
      <c r="C97" s="110">
        <v>50704</v>
      </c>
      <c r="D97" s="110" t="s">
        <v>59</v>
      </c>
      <c r="E97" s="111">
        <v>42</v>
      </c>
      <c r="F97" s="111">
        <v>2.6</v>
      </c>
      <c r="G97" s="111">
        <f t="shared" si="3"/>
        <v>109.2</v>
      </c>
      <c r="H97" s="113" t="s">
        <v>229</v>
      </c>
    </row>
    <row r="98" spans="1:8" ht="42.75" x14ac:dyDescent="0.2">
      <c r="A98" s="108" t="s">
        <v>197</v>
      </c>
      <c r="B98" s="117" t="s">
        <v>180</v>
      </c>
      <c r="C98" s="110">
        <v>49990</v>
      </c>
      <c r="D98" s="110" t="s">
        <v>54</v>
      </c>
      <c r="E98" s="111">
        <v>2</v>
      </c>
      <c r="F98" s="111">
        <v>83.96</v>
      </c>
      <c r="G98" s="111">
        <f t="shared" si="3"/>
        <v>167.92</v>
      </c>
      <c r="H98" s="113" t="s">
        <v>229</v>
      </c>
    </row>
    <row r="99" spans="1:8" ht="57" x14ac:dyDescent="0.2">
      <c r="A99" s="108" t="s">
        <v>198</v>
      </c>
      <c r="B99" s="115" t="s">
        <v>181</v>
      </c>
      <c r="C99" s="110">
        <v>50221</v>
      </c>
      <c r="D99" s="110" t="s">
        <v>54</v>
      </c>
      <c r="E99" s="111">
        <v>6</v>
      </c>
      <c r="F99" s="111">
        <v>126.25</v>
      </c>
      <c r="G99" s="111">
        <f t="shared" si="3"/>
        <v>757.5</v>
      </c>
      <c r="H99" s="113" t="s">
        <v>229</v>
      </c>
    </row>
    <row r="100" spans="1:8" ht="71.25" x14ac:dyDescent="0.2">
      <c r="A100" s="108" t="s">
        <v>199</v>
      </c>
      <c r="B100" s="117" t="s">
        <v>182</v>
      </c>
      <c r="C100" s="110">
        <v>49874</v>
      </c>
      <c r="D100" s="110" t="s">
        <v>54</v>
      </c>
      <c r="E100" s="111">
        <v>1</v>
      </c>
      <c r="F100" s="111">
        <v>312.27</v>
      </c>
      <c r="G100" s="111">
        <f t="shared" si="3"/>
        <v>312.27</v>
      </c>
      <c r="H100" s="113" t="s">
        <v>229</v>
      </c>
    </row>
    <row r="101" spans="1:8" x14ac:dyDescent="0.2">
      <c r="A101" s="108" t="s">
        <v>200</v>
      </c>
      <c r="B101" s="115" t="s">
        <v>183</v>
      </c>
      <c r="C101" s="110">
        <v>50011</v>
      </c>
      <c r="D101" s="110" t="s">
        <v>54</v>
      </c>
      <c r="E101" s="111">
        <v>2</v>
      </c>
      <c r="F101" s="111">
        <v>65.010000000000005</v>
      </c>
      <c r="G101" s="111">
        <f t="shared" si="3"/>
        <v>130.02000000000001</v>
      </c>
      <c r="H101" s="113" t="s">
        <v>229</v>
      </c>
    </row>
    <row r="102" spans="1:8" ht="85.5" x14ac:dyDescent="0.2">
      <c r="A102" s="108" t="s">
        <v>201</v>
      </c>
      <c r="B102" s="115" t="s">
        <v>184</v>
      </c>
      <c r="C102" s="110">
        <v>50223</v>
      </c>
      <c r="D102" s="110" t="s">
        <v>59</v>
      </c>
      <c r="E102" s="111">
        <v>2</v>
      </c>
      <c r="F102" s="111">
        <v>155.44999999999999</v>
      </c>
      <c r="G102" s="111">
        <f t="shared" si="3"/>
        <v>310.89999999999998</v>
      </c>
      <c r="H102" s="113" t="s">
        <v>229</v>
      </c>
    </row>
    <row r="103" spans="1:8" ht="57" x14ac:dyDescent="0.2">
      <c r="A103" s="108" t="s">
        <v>202</v>
      </c>
      <c r="B103" s="115" t="s">
        <v>185</v>
      </c>
      <c r="C103" s="110">
        <v>50224</v>
      </c>
      <c r="D103" s="110" t="s">
        <v>59</v>
      </c>
      <c r="E103" s="111">
        <v>2</v>
      </c>
      <c r="F103" s="111">
        <v>216.55</v>
      </c>
      <c r="G103" s="111">
        <f t="shared" si="3"/>
        <v>433.1</v>
      </c>
      <c r="H103" s="113" t="s">
        <v>229</v>
      </c>
    </row>
    <row r="104" spans="1:8" ht="57" x14ac:dyDescent="0.2">
      <c r="A104" s="108" t="s">
        <v>203</v>
      </c>
      <c r="B104" s="115" t="s">
        <v>186</v>
      </c>
      <c r="C104" s="110">
        <v>50225</v>
      </c>
      <c r="D104" s="110" t="s">
        <v>59</v>
      </c>
      <c r="E104" s="111">
        <v>2</v>
      </c>
      <c r="F104" s="111">
        <v>305.60000000000002</v>
      </c>
      <c r="G104" s="111">
        <f t="shared" si="3"/>
        <v>611.20000000000005</v>
      </c>
      <c r="H104" s="113" t="s">
        <v>229</v>
      </c>
    </row>
    <row r="105" spans="1:8" ht="28.5" x14ac:dyDescent="0.2">
      <c r="A105" s="108" t="s">
        <v>204</v>
      </c>
      <c r="B105" s="115" t="s">
        <v>187</v>
      </c>
      <c r="C105" s="110">
        <v>50034</v>
      </c>
      <c r="D105" s="110" t="s">
        <v>59</v>
      </c>
      <c r="E105" s="111">
        <v>4</v>
      </c>
      <c r="F105" s="111">
        <v>21.74</v>
      </c>
      <c r="G105" s="111">
        <f t="shared" si="3"/>
        <v>86.96</v>
      </c>
      <c r="H105" s="113" t="s">
        <v>229</v>
      </c>
    </row>
    <row r="106" spans="1:8" ht="28.5" x14ac:dyDescent="0.2">
      <c r="A106" s="108" t="s">
        <v>205</v>
      </c>
      <c r="B106" s="115" t="s">
        <v>188</v>
      </c>
      <c r="C106" s="110">
        <v>50027</v>
      </c>
      <c r="D106" s="110" t="s">
        <v>59</v>
      </c>
      <c r="E106" s="111">
        <v>1</v>
      </c>
      <c r="F106" s="111">
        <v>29.26</v>
      </c>
      <c r="G106" s="111">
        <f t="shared" si="3"/>
        <v>29.26</v>
      </c>
      <c r="H106" s="113" t="s">
        <v>229</v>
      </c>
    </row>
    <row r="107" spans="1:8" ht="28.5" x14ac:dyDescent="0.2">
      <c r="A107" s="108" t="s">
        <v>206</v>
      </c>
      <c r="B107" s="115" t="s">
        <v>189</v>
      </c>
      <c r="C107" s="110">
        <v>50029</v>
      </c>
      <c r="D107" s="110" t="s">
        <v>59</v>
      </c>
      <c r="E107" s="111">
        <v>6</v>
      </c>
      <c r="F107" s="111">
        <v>41.88</v>
      </c>
      <c r="G107" s="111">
        <f t="shared" si="3"/>
        <v>251.28000000000003</v>
      </c>
      <c r="H107" s="113" t="s">
        <v>229</v>
      </c>
    </row>
    <row r="108" spans="1:8" ht="42.75" x14ac:dyDescent="0.2">
      <c r="A108" s="108" t="s">
        <v>207</v>
      </c>
      <c r="B108" s="118" t="s">
        <v>149</v>
      </c>
      <c r="C108" s="110">
        <v>50297</v>
      </c>
      <c r="D108" s="110" t="s">
        <v>54</v>
      </c>
      <c r="E108" s="119">
        <v>2</v>
      </c>
      <c r="F108" s="119">
        <v>526.77</v>
      </c>
      <c r="G108" s="111">
        <f>F108*E108</f>
        <v>1053.54</v>
      </c>
      <c r="H108" s="113" t="s">
        <v>229</v>
      </c>
    </row>
    <row r="109" spans="1:8" ht="57" x14ac:dyDescent="0.2">
      <c r="A109" s="108" t="s">
        <v>208</v>
      </c>
      <c r="B109" s="118" t="s">
        <v>150</v>
      </c>
      <c r="C109" s="110">
        <v>50283</v>
      </c>
      <c r="D109" s="110" t="s">
        <v>54</v>
      </c>
      <c r="E109" s="119">
        <v>2</v>
      </c>
      <c r="F109" s="119">
        <v>478.71</v>
      </c>
      <c r="G109" s="111">
        <f t="shared" ref="G109:G115" si="4">F109*E109</f>
        <v>957.42</v>
      </c>
      <c r="H109" s="113" t="s">
        <v>229</v>
      </c>
    </row>
    <row r="110" spans="1:8" ht="42.75" x14ac:dyDescent="0.2">
      <c r="A110" s="108" t="s">
        <v>209</v>
      </c>
      <c r="B110" s="118" t="s">
        <v>151</v>
      </c>
      <c r="C110" s="110">
        <v>22766</v>
      </c>
      <c r="D110" s="110" t="s">
        <v>54</v>
      </c>
      <c r="E110" s="119">
        <v>2</v>
      </c>
      <c r="F110" s="119">
        <v>412.77</v>
      </c>
      <c r="G110" s="111">
        <f t="shared" si="4"/>
        <v>825.54</v>
      </c>
      <c r="H110" s="113" t="s">
        <v>229</v>
      </c>
    </row>
    <row r="111" spans="1:8" x14ac:dyDescent="0.2">
      <c r="A111" s="108" t="s">
        <v>210</v>
      </c>
      <c r="B111" s="120" t="s">
        <v>152</v>
      </c>
      <c r="C111" s="110">
        <v>48156</v>
      </c>
      <c r="D111" s="110" t="s">
        <v>54</v>
      </c>
      <c r="E111" s="119">
        <v>2</v>
      </c>
      <c r="F111" s="119">
        <v>54.19</v>
      </c>
      <c r="G111" s="111">
        <f t="shared" si="4"/>
        <v>108.38</v>
      </c>
      <c r="H111" s="113" t="s">
        <v>229</v>
      </c>
    </row>
    <row r="112" spans="1:8" ht="48" customHeight="1" x14ac:dyDescent="0.2">
      <c r="A112" s="108" t="s">
        <v>211</v>
      </c>
      <c r="B112" s="118" t="s">
        <v>153</v>
      </c>
      <c r="C112" s="110">
        <v>48160</v>
      </c>
      <c r="D112" s="110" t="s">
        <v>54</v>
      </c>
      <c r="E112" s="119">
        <v>4</v>
      </c>
      <c r="F112" s="119">
        <v>229.3</v>
      </c>
      <c r="G112" s="111">
        <f t="shared" si="4"/>
        <v>917.2</v>
      </c>
      <c r="H112" s="113" t="s">
        <v>229</v>
      </c>
    </row>
    <row r="113" spans="1:8" x14ac:dyDescent="0.2">
      <c r="A113" s="108" t="s">
        <v>212</v>
      </c>
      <c r="B113" s="121" t="s">
        <v>155</v>
      </c>
      <c r="C113" s="122">
        <v>48180</v>
      </c>
      <c r="D113" s="122" t="s">
        <v>54</v>
      </c>
      <c r="E113" s="123">
        <v>2</v>
      </c>
      <c r="F113" s="123">
        <v>190.51</v>
      </c>
      <c r="G113" s="111">
        <f t="shared" si="4"/>
        <v>381.02</v>
      </c>
      <c r="H113" s="113" t="s">
        <v>229</v>
      </c>
    </row>
    <row r="114" spans="1:8" x14ac:dyDescent="0.2">
      <c r="A114" s="108" t="s">
        <v>213</v>
      </c>
      <c r="B114" s="117" t="s">
        <v>154</v>
      </c>
      <c r="C114" s="122">
        <v>48181</v>
      </c>
      <c r="D114" s="122" t="s">
        <v>54</v>
      </c>
      <c r="E114" s="123">
        <v>2</v>
      </c>
      <c r="F114" s="123">
        <v>59.86</v>
      </c>
      <c r="G114" s="111">
        <f t="shared" si="4"/>
        <v>119.72</v>
      </c>
      <c r="H114" s="113" t="s">
        <v>229</v>
      </c>
    </row>
    <row r="115" spans="1:8" ht="43.5" thickBot="1" x14ac:dyDescent="0.25">
      <c r="A115" s="125" t="s">
        <v>214</v>
      </c>
      <c r="B115" s="147" t="s">
        <v>156</v>
      </c>
      <c r="C115" s="127">
        <v>51151</v>
      </c>
      <c r="D115" s="127" t="s">
        <v>54</v>
      </c>
      <c r="E115" s="128">
        <v>2</v>
      </c>
      <c r="F115" s="128">
        <v>239.06</v>
      </c>
      <c r="G115" s="128">
        <f t="shared" si="4"/>
        <v>478.12</v>
      </c>
      <c r="H115" s="130" t="s">
        <v>229</v>
      </c>
    </row>
    <row r="116" spans="1:8" ht="20.100000000000001" customHeight="1" thickBot="1" x14ac:dyDescent="0.25">
      <c r="A116" s="209"/>
      <c r="B116" s="210"/>
      <c r="C116" s="210"/>
      <c r="D116" s="210"/>
      <c r="E116" s="211"/>
      <c r="F116" s="137" t="s">
        <v>253</v>
      </c>
      <c r="G116" s="138">
        <f>SUM(G91:G115)</f>
        <v>9250.7300000000014</v>
      </c>
      <c r="H116" s="139"/>
    </row>
    <row r="117" spans="1:8" ht="15" x14ac:dyDescent="0.2">
      <c r="A117" s="131">
        <v>17</v>
      </c>
      <c r="B117" s="148" t="s">
        <v>216</v>
      </c>
      <c r="C117" s="133"/>
      <c r="D117" s="133"/>
      <c r="E117" s="134"/>
      <c r="F117" s="134"/>
      <c r="G117" s="134"/>
      <c r="H117" s="136"/>
    </row>
    <row r="118" spans="1:8" x14ac:dyDescent="0.2">
      <c r="A118" s="124" t="s">
        <v>221</v>
      </c>
      <c r="B118" s="120" t="s">
        <v>217</v>
      </c>
      <c r="C118" s="110">
        <v>48408</v>
      </c>
      <c r="D118" s="110" t="s">
        <v>62</v>
      </c>
      <c r="E118" s="111">
        <v>12.67</v>
      </c>
      <c r="F118" s="111">
        <v>84.15</v>
      </c>
      <c r="G118" s="111">
        <f>F118*E118</f>
        <v>1066.1805000000002</v>
      </c>
      <c r="H118" s="113" t="s">
        <v>230</v>
      </c>
    </row>
    <row r="119" spans="1:8" ht="57" x14ac:dyDescent="0.2">
      <c r="A119" s="124" t="s">
        <v>223</v>
      </c>
      <c r="B119" s="115" t="s">
        <v>219</v>
      </c>
      <c r="C119" s="110">
        <v>48425</v>
      </c>
      <c r="D119" s="110" t="s">
        <v>62</v>
      </c>
      <c r="E119" s="111">
        <v>12.67</v>
      </c>
      <c r="F119" s="111">
        <v>108.36</v>
      </c>
      <c r="G119" s="111">
        <f>F119*E119</f>
        <v>1372.9212</v>
      </c>
      <c r="H119" s="113" t="s">
        <v>230</v>
      </c>
    </row>
    <row r="120" spans="1:8" x14ac:dyDescent="0.2">
      <c r="A120" s="124" t="s">
        <v>224</v>
      </c>
      <c r="B120" s="120" t="s">
        <v>218</v>
      </c>
      <c r="C120" s="110">
        <v>48401</v>
      </c>
      <c r="D120" s="110" t="s">
        <v>59</v>
      </c>
      <c r="E120" s="111">
        <v>2</v>
      </c>
      <c r="F120" s="111">
        <v>75.13</v>
      </c>
      <c r="G120" s="111">
        <f>F120*E120</f>
        <v>150.26</v>
      </c>
      <c r="H120" s="113" t="s">
        <v>231</v>
      </c>
    </row>
    <row r="121" spans="1:8" ht="15" thickBot="1" x14ac:dyDescent="0.25">
      <c r="A121" s="149" t="s">
        <v>225</v>
      </c>
      <c r="B121" s="150" t="s">
        <v>220</v>
      </c>
      <c r="C121" s="127">
        <v>50685</v>
      </c>
      <c r="D121" s="127" t="s">
        <v>59</v>
      </c>
      <c r="E121" s="128">
        <v>14.08</v>
      </c>
      <c r="F121" s="128">
        <v>50.58</v>
      </c>
      <c r="G121" s="128">
        <f>F121*E121</f>
        <v>712.16639999999995</v>
      </c>
      <c r="H121" s="130" t="s">
        <v>232</v>
      </c>
    </row>
    <row r="122" spans="1:8" ht="20.100000000000001" customHeight="1" thickBot="1" x14ac:dyDescent="0.25">
      <c r="A122" s="209"/>
      <c r="B122" s="210"/>
      <c r="C122" s="210"/>
      <c r="D122" s="210"/>
      <c r="E122" s="211"/>
      <c r="F122" s="137" t="s">
        <v>253</v>
      </c>
      <c r="G122" s="138">
        <f>SUM(G118:G121)</f>
        <v>3301.5281000000004</v>
      </c>
      <c r="H122" s="139"/>
    </row>
    <row r="123" spans="1:8" ht="15" x14ac:dyDescent="0.2">
      <c r="A123" s="151">
        <v>18</v>
      </c>
      <c r="B123" s="148" t="s">
        <v>227</v>
      </c>
      <c r="C123" s="133"/>
      <c r="D123" s="133"/>
      <c r="E123" s="134"/>
      <c r="F123" s="134"/>
      <c r="G123" s="134"/>
      <c r="H123" s="136"/>
    </row>
    <row r="124" spans="1:8" ht="15.75" thickBot="1" x14ac:dyDescent="0.25">
      <c r="A124" s="181" t="s">
        <v>222</v>
      </c>
      <c r="B124" s="182" t="s">
        <v>226</v>
      </c>
      <c r="C124" s="183">
        <v>50266</v>
      </c>
      <c r="D124" s="183" t="s">
        <v>62</v>
      </c>
      <c r="E124" s="184">
        <v>359.4</v>
      </c>
      <c r="F124" s="184">
        <v>7.18</v>
      </c>
      <c r="G124" s="184">
        <f>F124*E124</f>
        <v>2580.4919999999997</v>
      </c>
      <c r="H124" s="185"/>
    </row>
    <row r="125" spans="1:8" ht="20.25" customHeight="1" thickBot="1" x14ac:dyDescent="0.25">
      <c r="A125" s="186"/>
      <c r="B125" s="212"/>
      <c r="C125" s="213"/>
      <c r="D125" s="213"/>
      <c r="E125" s="214"/>
      <c r="F125" s="137" t="s">
        <v>253</v>
      </c>
      <c r="G125" s="138">
        <f>SUM(G124)</f>
        <v>2580.4919999999997</v>
      </c>
      <c r="H125" s="139"/>
    </row>
    <row r="126" spans="1:8" ht="15" x14ac:dyDescent="0.2">
      <c r="A126" s="176">
        <v>19</v>
      </c>
      <c r="B126" s="177" t="s">
        <v>306</v>
      </c>
      <c r="C126" s="178"/>
      <c r="D126" s="178"/>
      <c r="E126" s="179"/>
      <c r="F126" s="179"/>
      <c r="G126" s="179"/>
      <c r="H126" s="180"/>
    </row>
    <row r="127" spans="1:8" ht="13.5" customHeight="1" x14ac:dyDescent="0.2">
      <c r="A127" s="187" t="s">
        <v>307</v>
      </c>
      <c r="B127" s="188" t="s">
        <v>308</v>
      </c>
      <c r="C127" s="191">
        <v>27422</v>
      </c>
      <c r="D127" s="191" t="s">
        <v>309</v>
      </c>
      <c r="E127" s="194">
        <v>1</v>
      </c>
      <c r="F127" s="111">
        <v>1889.35</v>
      </c>
      <c r="G127" s="111">
        <f>F127*E127</f>
        <v>1889.35</v>
      </c>
      <c r="H127" s="113" t="s">
        <v>312</v>
      </c>
    </row>
    <row r="128" spans="1:8" ht="15" thickBot="1" x14ac:dyDescent="0.25">
      <c r="A128" s="187" t="s">
        <v>310</v>
      </c>
      <c r="B128" s="189" t="s">
        <v>311</v>
      </c>
      <c r="C128" s="192">
        <v>27427</v>
      </c>
      <c r="D128" s="192" t="s">
        <v>309</v>
      </c>
      <c r="E128" s="195">
        <v>2</v>
      </c>
      <c r="F128" s="111">
        <v>1528.35</v>
      </c>
      <c r="G128" s="111">
        <f>F128*E128</f>
        <v>3056.7</v>
      </c>
      <c r="H128" s="113" t="s">
        <v>312</v>
      </c>
    </row>
    <row r="129" spans="1:8" ht="20.100000000000001" customHeight="1" thickBot="1" x14ac:dyDescent="0.25">
      <c r="A129" s="196"/>
      <c r="B129" s="197"/>
      <c r="C129" s="197"/>
      <c r="D129" s="197"/>
      <c r="E129" s="198"/>
      <c r="F129" s="137" t="s">
        <v>253</v>
      </c>
      <c r="G129" s="138">
        <f>SUM(G127:G128)</f>
        <v>4946.0499999999993</v>
      </c>
      <c r="H129" s="139"/>
    </row>
    <row r="130" spans="1:8" ht="15" x14ac:dyDescent="0.2">
      <c r="A130" s="203"/>
      <c r="B130" s="204"/>
      <c r="C130" s="204"/>
      <c r="D130" s="204"/>
      <c r="E130" s="205"/>
      <c r="F130" s="98" t="s">
        <v>234</v>
      </c>
      <c r="G130" s="99">
        <f>G9+G13+G18+G25+G33+G38+G42+G47+G52+G55+G65+G70+G74+G80+G89+G116+G122+G125+G129</f>
        <v>99336.495599999995</v>
      </c>
      <c r="H130" s="201"/>
    </row>
    <row r="131" spans="1:8" ht="15" x14ac:dyDescent="0.2">
      <c r="A131" s="203"/>
      <c r="B131" s="204"/>
      <c r="C131" s="204"/>
      <c r="D131" s="204"/>
      <c r="E131" s="205"/>
      <c r="F131" s="98" t="s">
        <v>235</v>
      </c>
      <c r="G131" s="100">
        <v>1.2662</v>
      </c>
      <c r="H131" s="201"/>
    </row>
    <row r="132" spans="1:8" ht="15.75" thickBot="1" x14ac:dyDescent="0.25">
      <c r="A132" s="206"/>
      <c r="B132" s="207"/>
      <c r="C132" s="207"/>
      <c r="D132" s="207"/>
      <c r="E132" s="208"/>
      <c r="F132" s="101" t="s">
        <v>236</v>
      </c>
      <c r="G132" s="102">
        <f>G130*G131</f>
        <v>125779.87072871999</v>
      </c>
      <c r="H132" s="202"/>
    </row>
    <row r="133" spans="1:8" ht="15" x14ac:dyDescent="0.2">
      <c r="G133" s="7"/>
    </row>
  </sheetData>
  <mergeCells count="24">
    <mergeCell ref="A129:E129"/>
    <mergeCell ref="A70:E70"/>
    <mergeCell ref="A74:E74"/>
    <mergeCell ref="A80:E80"/>
    <mergeCell ref="A89:E89"/>
    <mergeCell ref="A116:E116"/>
    <mergeCell ref="A122:E122"/>
    <mergeCell ref="B125:E125"/>
    <mergeCell ref="A65:E65"/>
    <mergeCell ref="A1:H1"/>
    <mergeCell ref="A2:H2"/>
    <mergeCell ref="A3:H3"/>
    <mergeCell ref="H130:H132"/>
    <mergeCell ref="A130:E132"/>
    <mergeCell ref="A9:E9"/>
    <mergeCell ref="A13:E13"/>
    <mergeCell ref="A18:E18"/>
    <mergeCell ref="A25:E25"/>
    <mergeCell ref="A33:E33"/>
    <mergeCell ref="A38:E38"/>
    <mergeCell ref="A42:E42"/>
    <mergeCell ref="A47:E47"/>
    <mergeCell ref="A52:E52"/>
    <mergeCell ref="A55:E55"/>
  </mergeCells>
  <phoneticPr fontId="1" type="noConversion"/>
  <printOptions horizontalCentered="1" verticalCentered="1"/>
  <pageMargins left="0.11811023622047245" right="0.11811023622047245" top="0" bottom="0" header="0.11811023622047245" footer="0.11811023622047245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0C61-12BA-4C31-B8D7-5301F7FA710F}">
  <dimension ref="A1:V37"/>
  <sheetViews>
    <sheetView topLeftCell="B16" workbookViewId="0">
      <selection activeCell="G27" sqref="G27"/>
    </sheetView>
  </sheetViews>
  <sheetFormatPr defaultColWidth="6.5703125" defaultRowHeight="12" x14ac:dyDescent="0.2"/>
  <cols>
    <col min="1" max="1" width="5.140625" style="11" bestFit="1" customWidth="1"/>
    <col min="2" max="2" width="37.7109375" style="11" bestFit="1" customWidth="1"/>
    <col min="3" max="4" width="11" style="11" bestFit="1" customWidth="1"/>
    <col min="5" max="5" width="7.7109375" style="11" bestFit="1" customWidth="1"/>
    <col min="6" max="6" width="5.5703125" style="11" bestFit="1" customWidth="1"/>
    <col min="7" max="7" width="8.85546875" style="91" bestFit="1" customWidth="1"/>
    <col min="8" max="8" width="5.5703125" style="91" bestFit="1" customWidth="1"/>
    <col min="9" max="9" width="8.85546875" style="40" bestFit="1" customWidth="1"/>
    <col min="10" max="10" width="4.5703125" style="91" bestFit="1" customWidth="1"/>
    <col min="11" max="11" width="8.85546875" style="40" bestFit="1" customWidth="1"/>
    <col min="12" max="12" width="5.5703125" style="91" bestFit="1" customWidth="1"/>
    <col min="13" max="13" width="8.85546875" style="40" bestFit="1" customWidth="1"/>
    <col min="14" max="14" width="5.5703125" style="91" bestFit="1" customWidth="1"/>
    <col min="15" max="15" width="8.85546875" style="40" bestFit="1" customWidth="1"/>
    <col min="16" max="16" width="5.5703125" style="91" bestFit="1" customWidth="1"/>
    <col min="17" max="17" width="8.7109375" style="40" bestFit="1" customWidth="1"/>
    <col min="18" max="18" width="4.5703125" style="91" bestFit="1" customWidth="1"/>
    <col min="19" max="19" width="6.7109375" style="40" bestFit="1" customWidth="1"/>
    <col min="20" max="20" width="5.140625" style="11" bestFit="1" customWidth="1"/>
    <col min="21" max="21" width="5.85546875" style="11" bestFit="1" customWidth="1"/>
    <col min="22" max="22" width="10.85546875" style="11" bestFit="1" customWidth="1"/>
    <col min="23" max="248" width="6.5703125" style="11"/>
    <col min="249" max="249" width="6.7109375" style="11" customWidth="1"/>
    <col min="250" max="250" width="41.5703125" style="11" customWidth="1"/>
    <col min="251" max="251" width="15.85546875" style="11" bestFit="1" customWidth="1"/>
    <col min="252" max="252" width="16.28515625" style="11" bestFit="1" customWidth="1"/>
    <col min="253" max="253" width="10" style="11" bestFit="1" customWidth="1"/>
    <col min="254" max="254" width="6.7109375" style="11" customWidth="1"/>
    <col min="255" max="255" width="9.85546875" style="11" bestFit="1" customWidth="1"/>
    <col min="256" max="256" width="6.7109375" style="11" customWidth="1"/>
    <col min="257" max="257" width="10.5703125" style="11" bestFit="1" customWidth="1"/>
    <col min="258" max="258" width="6.7109375" style="11" customWidth="1"/>
    <col min="259" max="259" width="10.5703125" style="11" bestFit="1" customWidth="1"/>
    <col min="260" max="260" width="6.7109375" style="11" customWidth="1"/>
    <col min="261" max="261" width="10.85546875" style="11" bestFit="1" customWidth="1"/>
    <col min="262" max="262" width="6.7109375" style="11" customWidth="1"/>
    <col min="263" max="263" width="10.85546875" style="11" bestFit="1" customWidth="1"/>
    <col min="264" max="264" width="6.7109375" style="11" customWidth="1"/>
    <col min="265" max="265" width="10.140625" style="11" bestFit="1" customWidth="1"/>
    <col min="266" max="266" width="6.7109375" style="11" customWidth="1"/>
    <col min="267" max="267" width="11.140625" style="11" bestFit="1" customWidth="1"/>
    <col min="268" max="268" width="6.7109375" style="11" customWidth="1"/>
    <col min="269" max="269" width="10.42578125" style="11" bestFit="1" customWidth="1"/>
    <col min="270" max="270" width="6.7109375" style="11" customWidth="1"/>
    <col min="271" max="271" width="10.85546875" style="11" bestFit="1" customWidth="1"/>
    <col min="272" max="272" width="6.7109375" style="11" customWidth="1"/>
    <col min="273" max="273" width="11.140625" style="11" bestFit="1" customWidth="1"/>
    <col min="274" max="274" width="6.7109375" style="11" customWidth="1"/>
    <col min="275" max="275" width="11.140625" style="11" bestFit="1" customWidth="1"/>
    <col min="276" max="276" width="6.7109375" style="11" customWidth="1"/>
    <col min="277" max="277" width="8.85546875" style="11" customWidth="1"/>
    <col min="278" max="278" width="10.85546875" style="11" bestFit="1" customWidth="1"/>
    <col min="279" max="504" width="6.5703125" style="11"/>
    <col min="505" max="505" width="6.7109375" style="11" customWidth="1"/>
    <col min="506" max="506" width="41.5703125" style="11" customWidth="1"/>
    <col min="507" max="507" width="15.85546875" style="11" bestFit="1" customWidth="1"/>
    <col min="508" max="508" width="16.28515625" style="11" bestFit="1" customWidth="1"/>
    <col min="509" max="509" width="10" style="11" bestFit="1" customWidth="1"/>
    <col min="510" max="510" width="6.7109375" style="11" customWidth="1"/>
    <col min="511" max="511" width="9.85546875" style="11" bestFit="1" customWidth="1"/>
    <col min="512" max="512" width="6.7109375" style="11" customWidth="1"/>
    <col min="513" max="513" width="10.5703125" style="11" bestFit="1" customWidth="1"/>
    <col min="514" max="514" width="6.7109375" style="11" customWidth="1"/>
    <col min="515" max="515" width="10.5703125" style="11" bestFit="1" customWidth="1"/>
    <col min="516" max="516" width="6.7109375" style="11" customWidth="1"/>
    <col min="517" max="517" width="10.85546875" style="11" bestFit="1" customWidth="1"/>
    <col min="518" max="518" width="6.7109375" style="11" customWidth="1"/>
    <col min="519" max="519" width="10.85546875" style="11" bestFit="1" customWidth="1"/>
    <col min="520" max="520" width="6.7109375" style="11" customWidth="1"/>
    <col min="521" max="521" width="10.140625" style="11" bestFit="1" customWidth="1"/>
    <col min="522" max="522" width="6.7109375" style="11" customWidth="1"/>
    <col min="523" max="523" width="11.140625" style="11" bestFit="1" customWidth="1"/>
    <col min="524" max="524" width="6.7109375" style="11" customWidth="1"/>
    <col min="525" max="525" width="10.42578125" style="11" bestFit="1" customWidth="1"/>
    <col min="526" max="526" width="6.7109375" style="11" customWidth="1"/>
    <col min="527" max="527" width="10.85546875" style="11" bestFit="1" customWidth="1"/>
    <col min="528" max="528" width="6.7109375" style="11" customWidth="1"/>
    <col min="529" max="529" width="11.140625" style="11" bestFit="1" customWidth="1"/>
    <col min="530" max="530" width="6.7109375" style="11" customWidth="1"/>
    <col min="531" max="531" width="11.140625" style="11" bestFit="1" customWidth="1"/>
    <col min="532" max="532" width="6.7109375" style="11" customWidth="1"/>
    <col min="533" max="533" width="8.85546875" style="11" customWidth="1"/>
    <col min="534" max="534" width="10.85546875" style="11" bestFit="1" customWidth="1"/>
    <col min="535" max="760" width="6.5703125" style="11"/>
    <col min="761" max="761" width="6.7109375" style="11" customWidth="1"/>
    <col min="762" max="762" width="41.5703125" style="11" customWidth="1"/>
    <col min="763" max="763" width="15.85546875" style="11" bestFit="1" customWidth="1"/>
    <col min="764" max="764" width="16.28515625" style="11" bestFit="1" customWidth="1"/>
    <col min="765" max="765" width="10" style="11" bestFit="1" customWidth="1"/>
    <col min="766" max="766" width="6.7109375" style="11" customWidth="1"/>
    <col min="767" max="767" width="9.85546875" style="11" bestFit="1" customWidth="1"/>
    <col min="768" max="768" width="6.7109375" style="11" customWidth="1"/>
    <col min="769" max="769" width="10.5703125" style="11" bestFit="1" customWidth="1"/>
    <col min="770" max="770" width="6.7109375" style="11" customWidth="1"/>
    <col min="771" max="771" width="10.5703125" style="11" bestFit="1" customWidth="1"/>
    <col min="772" max="772" width="6.7109375" style="11" customWidth="1"/>
    <col min="773" max="773" width="10.85546875" style="11" bestFit="1" customWidth="1"/>
    <col min="774" max="774" width="6.7109375" style="11" customWidth="1"/>
    <col min="775" max="775" width="10.85546875" style="11" bestFit="1" customWidth="1"/>
    <col min="776" max="776" width="6.7109375" style="11" customWidth="1"/>
    <col min="777" max="777" width="10.140625" style="11" bestFit="1" customWidth="1"/>
    <col min="778" max="778" width="6.7109375" style="11" customWidth="1"/>
    <col min="779" max="779" width="11.140625" style="11" bestFit="1" customWidth="1"/>
    <col min="780" max="780" width="6.7109375" style="11" customWidth="1"/>
    <col min="781" max="781" width="10.42578125" style="11" bestFit="1" customWidth="1"/>
    <col min="782" max="782" width="6.7109375" style="11" customWidth="1"/>
    <col min="783" max="783" width="10.85546875" style="11" bestFit="1" customWidth="1"/>
    <col min="784" max="784" width="6.7109375" style="11" customWidth="1"/>
    <col min="785" max="785" width="11.140625" style="11" bestFit="1" customWidth="1"/>
    <col min="786" max="786" width="6.7109375" style="11" customWidth="1"/>
    <col min="787" max="787" width="11.140625" style="11" bestFit="1" customWidth="1"/>
    <col min="788" max="788" width="6.7109375" style="11" customWidth="1"/>
    <col min="789" max="789" width="8.85546875" style="11" customWidth="1"/>
    <col min="790" max="790" width="10.85546875" style="11" bestFit="1" customWidth="1"/>
    <col min="791" max="1016" width="6.5703125" style="11"/>
    <col min="1017" max="1017" width="6.7109375" style="11" customWidth="1"/>
    <col min="1018" max="1018" width="41.5703125" style="11" customWidth="1"/>
    <col min="1019" max="1019" width="15.85546875" style="11" bestFit="1" customWidth="1"/>
    <col min="1020" max="1020" width="16.28515625" style="11" bestFit="1" customWidth="1"/>
    <col min="1021" max="1021" width="10" style="11" bestFit="1" customWidth="1"/>
    <col min="1022" max="1022" width="6.7109375" style="11" customWidth="1"/>
    <col min="1023" max="1023" width="9.85546875" style="11" bestFit="1" customWidth="1"/>
    <col min="1024" max="1024" width="6.7109375" style="11" customWidth="1"/>
    <col min="1025" max="1025" width="10.5703125" style="11" bestFit="1" customWidth="1"/>
    <col min="1026" max="1026" width="6.7109375" style="11" customWidth="1"/>
    <col min="1027" max="1027" width="10.5703125" style="11" bestFit="1" customWidth="1"/>
    <col min="1028" max="1028" width="6.7109375" style="11" customWidth="1"/>
    <col min="1029" max="1029" width="10.85546875" style="11" bestFit="1" customWidth="1"/>
    <col min="1030" max="1030" width="6.7109375" style="11" customWidth="1"/>
    <col min="1031" max="1031" width="10.85546875" style="11" bestFit="1" customWidth="1"/>
    <col min="1032" max="1032" width="6.7109375" style="11" customWidth="1"/>
    <col min="1033" max="1033" width="10.140625" style="11" bestFit="1" customWidth="1"/>
    <col min="1034" max="1034" width="6.7109375" style="11" customWidth="1"/>
    <col min="1035" max="1035" width="11.140625" style="11" bestFit="1" customWidth="1"/>
    <col min="1036" max="1036" width="6.7109375" style="11" customWidth="1"/>
    <col min="1037" max="1037" width="10.42578125" style="11" bestFit="1" customWidth="1"/>
    <col min="1038" max="1038" width="6.7109375" style="11" customWidth="1"/>
    <col min="1039" max="1039" width="10.85546875" style="11" bestFit="1" customWidth="1"/>
    <col min="1040" max="1040" width="6.7109375" style="11" customWidth="1"/>
    <col min="1041" max="1041" width="11.140625" style="11" bestFit="1" customWidth="1"/>
    <col min="1042" max="1042" width="6.7109375" style="11" customWidth="1"/>
    <col min="1043" max="1043" width="11.140625" style="11" bestFit="1" customWidth="1"/>
    <col min="1044" max="1044" width="6.7109375" style="11" customWidth="1"/>
    <col min="1045" max="1045" width="8.85546875" style="11" customWidth="1"/>
    <col min="1046" max="1046" width="10.85546875" style="11" bestFit="1" customWidth="1"/>
    <col min="1047" max="1272" width="6.5703125" style="11"/>
    <col min="1273" max="1273" width="6.7109375" style="11" customWidth="1"/>
    <col min="1274" max="1274" width="41.5703125" style="11" customWidth="1"/>
    <col min="1275" max="1275" width="15.85546875" style="11" bestFit="1" customWidth="1"/>
    <col min="1276" max="1276" width="16.28515625" style="11" bestFit="1" customWidth="1"/>
    <col min="1277" max="1277" width="10" style="11" bestFit="1" customWidth="1"/>
    <col min="1278" max="1278" width="6.7109375" style="11" customWidth="1"/>
    <col min="1279" max="1279" width="9.85546875" style="11" bestFit="1" customWidth="1"/>
    <col min="1280" max="1280" width="6.7109375" style="11" customWidth="1"/>
    <col min="1281" max="1281" width="10.5703125" style="11" bestFit="1" customWidth="1"/>
    <col min="1282" max="1282" width="6.7109375" style="11" customWidth="1"/>
    <col min="1283" max="1283" width="10.5703125" style="11" bestFit="1" customWidth="1"/>
    <col min="1284" max="1284" width="6.7109375" style="11" customWidth="1"/>
    <col min="1285" max="1285" width="10.85546875" style="11" bestFit="1" customWidth="1"/>
    <col min="1286" max="1286" width="6.7109375" style="11" customWidth="1"/>
    <col min="1287" max="1287" width="10.85546875" style="11" bestFit="1" customWidth="1"/>
    <col min="1288" max="1288" width="6.7109375" style="11" customWidth="1"/>
    <col min="1289" max="1289" width="10.140625" style="11" bestFit="1" customWidth="1"/>
    <col min="1290" max="1290" width="6.7109375" style="11" customWidth="1"/>
    <col min="1291" max="1291" width="11.140625" style="11" bestFit="1" customWidth="1"/>
    <col min="1292" max="1292" width="6.7109375" style="11" customWidth="1"/>
    <col min="1293" max="1293" width="10.42578125" style="11" bestFit="1" customWidth="1"/>
    <col min="1294" max="1294" width="6.7109375" style="11" customWidth="1"/>
    <col min="1295" max="1295" width="10.85546875" style="11" bestFit="1" customWidth="1"/>
    <col min="1296" max="1296" width="6.7109375" style="11" customWidth="1"/>
    <col min="1297" max="1297" width="11.140625" style="11" bestFit="1" customWidth="1"/>
    <col min="1298" max="1298" width="6.7109375" style="11" customWidth="1"/>
    <col min="1299" max="1299" width="11.140625" style="11" bestFit="1" customWidth="1"/>
    <col min="1300" max="1300" width="6.7109375" style="11" customWidth="1"/>
    <col min="1301" max="1301" width="8.85546875" style="11" customWidth="1"/>
    <col min="1302" max="1302" width="10.85546875" style="11" bestFit="1" customWidth="1"/>
    <col min="1303" max="1528" width="6.5703125" style="11"/>
    <col min="1529" max="1529" width="6.7109375" style="11" customWidth="1"/>
    <col min="1530" max="1530" width="41.5703125" style="11" customWidth="1"/>
    <col min="1531" max="1531" width="15.85546875" style="11" bestFit="1" customWidth="1"/>
    <col min="1532" max="1532" width="16.28515625" style="11" bestFit="1" customWidth="1"/>
    <col min="1533" max="1533" width="10" style="11" bestFit="1" customWidth="1"/>
    <col min="1534" max="1534" width="6.7109375" style="11" customWidth="1"/>
    <col min="1535" max="1535" width="9.85546875" style="11" bestFit="1" customWidth="1"/>
    <col min="1536" max="1536" width="6.7109375" style="11" customWidth="1"/>
    <col min="1537" max="1537" width="10.5703125" style="11" bestFit="1" customWidth="1"/>
    <col min="1538" max="1538" width="6.7109375" style="11" customWidth="1"/>
    <col min="1539" max="1539" width="10.5703125" style="11" bestFit="1" customWidth="1"/>
    <col min="1540" max="1540" width="6.7109375" style="11" customWidth="1"/>
    <col min="1541" max="1541" width="10.85546875" style="11" bestFit="1" customWidth="1"/>
    <col min="1542" max="1542" width="6.7109375" style="11" customWidth="1"/>
    <col min="1543" max="1543" width="10.85546875" style="11" bestFit="1" customWidth="1"/>
    <col min="1544" max="1544" width="6.7109375" style="11" customWidth="1"/>
    <col min="1545" max="1545" width="10.140625" style="11" bestFit="1" customWidth="1"/>
    <col min="1546" max="1546" width="6.7109375" style="11" customWidth="1"/>
    <col min="1547" max="1547" width="11.140625" style="11" bestFit="1" customWidth="1"/>
    <col min="1548" max="1548" width="6.7109375" style="11" customWidth="1"/>
    <col min="1549" max="1549" width="10.42578125" style="11" bestFit="1" customWidth="1"/>
    <col min="1550" max="1550" width="6.7109375" style="11" customWidth="1"/>
    <col min="1551" max="1551" width="10.85546875" style="11" bestFit="1" customWidth="1"/>
    <col min="1552" max="1552" width="6.7109375" style="11" customWidth="1"/>
    <col min="1553" max="1553" width="11.140625" style="11" bestFit="1" customWidth="1"/>
    <col min="1554" max="1554" width="6.7109375" style="11" customWidth="1"/>
    <col min="1555" max="1555" width="11.140625" style="11" bestFit="1" customWidth="1"/>
    <col min="1556" max="1556" width="6.7109375" style="11" customWidth="1"/>
    <col min="1557" max="1557" width="8.85546875" style="11" customWidth="1"/>
    <col min="1558" max="1558" width="10.85546875" style="11" bestFit="1" customWidth="1"/>
    <col min="1559" max="1784" width="6.5703125" style="11"/>
    <col min="1785" max="1785" width="6.7109375" style="11" customWidth="1"/>
    <col min="1786" max="1786" width="41.5703125" style="11" customWidth="1"/>
    <col min="1787" max="1787" width="15.85546875" style="11" bestFit="1" customWidth="1"/>
    <col min="1788" max="1788" width="16.28515625" style="11" bestFit="1" customWidth="1"/>
    <col min="1789" max="1789" width="10" style="11" bestFit="1" customWidth="1"/>
    <col min="1790" max="1790" width="6.7109375" style="11" customWidth="1"/>
    <col min="1791" max="1791" width="9.85546875" style="11" bestFit="1" customWidth="1"/>
    <col min="1792" max="1792" width="6.7109375" style="11" customWidth="1"/>
    <col min="1793" max="1793" width="10.5703125" style="11" bestFit="1" customWidth="1"/>
    <col min="1794" max="1794" width="6.7109375" style="11" customWidth="1"/>
    <col min="1795" max="1795" width="10.5703125" style="11" bestFit="1" customWidth="1"/>
    <col min="1796" max="1796" width="6.7109375" style="11" customWidth="1"/>
    <col min="1797" max="1797" width="10.85546875" style="11" bestFit="1" customWidth="1"/>
    <col min="1798" max="1798" width="6.7109375" style="11" customWidth="1"/>
    <col min="1799" max="1799" width="10.85546875" style="11" bestFit="1" customWidth="1"/>
    <col min="1800" max="1800" width="6.7109375" style="11" customWidth="1"/>
    <col min="1801" max="1801" width="10.140625" style="11" bestFit="1" customWidth="1"/>
    <col min="1802" max="1802" width="6.7109375" style="11" customWidth="1"/>
    <col min="1803" max="1803" width="11.140625" style="11" bestFit="1" customWidth="1"/>
    <col min="1804" max="1804" width="6.7109375" style="11" customWidth="1"/>
    <col min="1805" max="1805" width="10.42578125" style="11" bestFit="1" customWidth="1"/>
    <col min="1806" max="1806" width="6.7109375" style="11" customWidth="1"/>
    <col min="1807" max="1807" width="10.85546875" style="11" bestFit="1" customWidth="1"/>
    <col min="1808" max="1808" width="6.7109375" style="11" customWidth="1"/>
    <col min="1809" max="1809" width="11.140625" style="11" bestFit="1" customWidth="1"/>
    <col min="1810" max="1810" width="6.7109375" style="11" customWidth="1"/>
    <col min="1811" max="1811" width="11.140625" style="11" bestFit="1" customWidth="1"/>
    <col min="1812" max="1812" width="6.7109375" style="11" customWidth="1"/>
    <col min="1813" max="1813" width="8.85546875" style="11" customWidth="1"/>
    <col min="1814" max="1814" width="10.85546875" style="11" bestFit="1" customWidth="1"/>
    <col min="1815" max="2040" width="6.5703125" style="11"/>
    <col min="2041" max="2041" width="6.7109375" style="11" customWidth="1"/>
    <col min="2042" max="2042" width="41.5703125" style="11" customWidth="1"/>
    <col min="2043" max="2043" width="15.85546875" style="11" bestFit="1" customWidth="1"/>
    <col min="2044" max="2044" width="16.28515625" style="11" bestFit="1" customWidth="1"/>
    <col min="2045" max="2045" width="10" style="11" bestFit="1" customWidth="1"/>
    <col min="2046" max="2046" width="6.7109375" style="11" customWidth="1"/>
    <col min="2047" max="2047" width="9.85546875" style="11" bestFit="1" customWidth="1"/>
    <col min="2048" max="2048" width="6.7109375" style="11" customWidth="1"/>
    <col min="2049" max="2049" width="10.5703125" style="11" bestFit="1" customWidth="1"/>
    <col min="2050" max="2050" width="6.7109375" style="11" customWidth="1"/>
    <col min="2051" max="2051" width="10.5703125" style="11" bestFit="1" customWidth="1"/>
    <col min="2052" max="2052" width="6.7109375" style="11" customWidth="1"/>
    <col min="2053" max="2053" width="10.85546875" style="11" bestFit="1" customWidth="1"/>
    <col min="2054" max="2054" width="6.7109375" style="11" customWidth="1"/>
    <col min="2055" max="2055" width="10.85546875" style="11" bestFit="1" customWidth="1"/>
    <col min="2056" max="2056" width="6.7109375" style="11" customWidth="1"/>
    <col min="2057" max="2057" width="10.140625" style="11" bestFit="1" customWidth="1"/>
    <col min="2058" max="2058" width="6.7109375" style="11" customWidth="1"/>
    <col min="2059" max="2059" width="11.140625" style="11" bestFit="1" customWidth="1"/>
    <col min="2060" max="2060" width="6.7109375" style="11" customWidth="1"/>
    <col min="2061" max="2061" width="10.42578125" style="11" bestFit="1" customWidth="1"/>
    <col min="2062" max="2062" width="6.7109375" style="11" customWidth="1"/>
    <col min="2063" max="2063" width="10.85546875" style="11" bestFit="1" customWidth="1"/>
    <col min="2064" max="2064" width="6.7109375" style="11" customWidth="1"/>
    <col min="2065" max="2065" width="11.140625" style="11" bestFit="1" customWidth="1"/>
    <col min="2066" max="2066" width="6.7109375" style="11" customWidth="1"/>
    <col min="2067" max="2067" width="11.140625" style="11" bestFit="1" customWidth="1"/>
    <col min="2068" max="2068" width="6.7109375" style="11" customWidth="1"/>
    <col min="2069" max="2069" width="8.85546875" style="11" customWidth="1"/>
    <col min="2070" max="2070" width="10.85546875" style="11" bestFit="1" customWidth="1"/>
    <col min="2071" max="2296" width="6.5703125" style="11"/>
    <col min="2297" max="2297" width="6.7109375" style="11" customWidth="1"/>
    <col min="2298" max="2298" width="41.5703125" style="11" customWidth="1"/>
    <col min="2299" max="2299" width="15.85546875" style="11" bestFit="1" customWidth="1"/>
    <col min="2300" max="2300" width="16.28515625" style="11" bestFit="1" customWidth="1"/>
    <col min="2301" max="2301" width="10" style="11" bestFit="1" customWidth="1"/>
    <col min="2302" max="2302" width="6.7109375" style="11" customWidth="1"/>
    <col min="2303" max="2303" width="9.85546875" style="11" bestFit="1" customWidth="1"/>
    <col min="2304" max="2304" width="6.7109375" style="11" customWidth="1"/>
    <col min="2305" max="2305" width="10.5703125" style="11" bestFit="1" customWidth="1"/>
    <col min="2306" max="2306" width="6.7109375" style="11" customWidth="1"/>
    <col min="2307" max="2307" width="10.5703125" style="11" bestFit="1" customWidth="1"/>
    <col min="2308" max="2308" width="6.7109375" style="11" customWidth="1"/>
    <col min="2309" max="2309" width="10.85546875" style="11" bestFit="1" customWidth="1"/>
    <col min="2310" max="2310" width="6.7109375" style="11" customWidth="1"/>
    <col min="2311" max="2311" width="10.85546875" style="11" bestFit="1" customWidth="1"/>
    <col min="2312" max="2312" width="6.7109375" style="11" customWidth="1"/>
    <col min="2313" max="2313" width="10.140625" style="11" bestFit="1" customWidth="1"/>
    <col min="2314" max="2314" width="6.7109375" style="11" customWidth="1"/>
    <col min="2315" max="2315" width="11.140625" style="11" bestFit="1" customWidth="1"/>
    <col min="2316" max="2316" width="6.7109375" style="11" customWidth="1"/>
    <col min="2317" max="2317" width="10.42578125" style="11" bestFit="1" customWidth="1"/>
    <col min="2318" max="2318" width="6.7109375" style="11" customWidth="1"/>
    <col min="2319" max="2319" width="10.85546875" style="11" bestFit="1" customWidth="1"/>
    <col min="2320" max="2320" width="6.7109375" style="11" customWidth="1"/>
    <col min="2321" max="2321" width="11.140625" style="11" bestFit="1" customWidth="1"/>
    <col min="2322" max="2322" width="6.7109375" style="11" customWidth="1"/>
    <col min="2323" max="2323" width="11.140625" style="11" bestFit="1" customWidth="1"/>
    <col min="2324" max="2324" width="6.7109375" style="11" customWidth="1"/>
    <col min="2325" max="2325" width="8.85546875" style="11" customWidth="1"/>
    <col min="2326" max="2326" width="10.85546875" style="11" bestFit="1" customWidth="1"/>
    <col min="2327" max="2552" width="6.5703125" style="11"/>
    <col min="2553" max="2553" width="6.7109375" style="11" customWidth="1"/>
    <col min="2554" max="2554" width="41.5703125" style="11" customWidth="1"/>
    <col min="2555" max="2555" width="15.85546875" style="11" bestFit="1" customWidth="1"/>
    <col min="2556" max="2556" width="16.28515625" style="11" bestFit="1" customWidth="1"/>
    <col min="2557" max="2557" width="10" style="11" bestFit="1" customWidth="1"/>
    <col min="2558" max="2558" width="6.7109375" style="11" customWidth="1"/>
    <col min="2559" max="2559" width="9.85546875" style="11" bestFit="1" customWidth="1"/>
    <col min="2560" max="2560" width="6.7109375" style="11" customWidth="1"/>
    <col min="2561" max="2561" width="10.5703125" style="11" bestFit="1" customWidth="1"/>
    <col min="2562" max="2562" width="6.7109375" style="11" customWidth="1"/>
    <col min="2563" max="2563" width="10.5703125" style="11" bestFit="1" customWidth="1"/>
    <col min="2564" max="2564" width="6.7109375" style="11" customWidth="1"/>
    <col min="2565" max="2565" width="10.85546875" style="11" bestFit="1" customWidth="1"/>
    <col min="2566" max="2566" width="6.7109375" style="11" customWidth="1"/>
    <col min="2567" max="2567" width="10.85546875" style="11" bestFit="1" customWidth="1"/>
    <col min="2568" max="2568" width="6.7109375" style="11" customWidth="1"/>
    <col min="2569" max="2569" width="10.140625" style="11" bestFit="1" customWidth="1"/>
    <col min="2570" max="2570" width="6.7109375" style="11" customWidth="1"/>
    <col min="2571" max="2571" width="11.140625" style="11" bestFit="1" customWidth="1"/>
    <col min="2572" max="2572" width="6.7109375" style="11" customWidth="1"/>
    <col min="2573" max="2573" width="10.42578125" style="11" bestFit="1" customWidth="1"/>
    <col min="2574" max="2574" width="6.7109375" style="11" customWidth="1"/>
    <col min="2575" max="2575" width="10.85546875" style="11" bestFit="1" customWidth="1"/>
    <col min="2576" max="2576" width="6.7109375" style="11" customWidth="1"/>
    <col min="2577" max="2577" width="11.140625" style="11" bestFit="1" customWidth="1"/>
    <col min="2578" max="2578" width="6.7109375" style="11" customWidth="1"/>
    <col min="2579" max="2579" width="11.140625" style="11" bestFit="1" customWidth="1"/>
    <col min="2580" max="2580" width="6.7109375" style="11" customWidth="1"/>
    <col min="2581" max="2581" width="8.85546875" style="11" customWidth="1"/>
    <col min="2582" max="2582" width="10.85546875" style="11" bestFit="1" customWidth="1"/>
    <col min="2583" max="2808" width="6.5703125" style="11"/>
    <col min="2809" max="2809" width="6.7109375" style="11" customWidth="1"/>
    <col min="2810" max="2810" width="41.5703125" style="11" customWidth="1"/>
    <col min="2811" max="2811" width="15.85546875" style="11" bestFit="1" customWidth="1"/>
    <col min="2812" max="2812" width="16.28515625" style="11" bestFit="1" customWidth="1"/>
    <col min="2813" max="2813" width="10" style="11" bestFit="1" customWidth="1"/>
    <col min="2814" max="2814" width="6.7109375" style="11" customWidth="1"/>
    <col min="2815" max="2815" width="9.85546875" style="11" bestFit="1" customWidth="1"/>
    <col min="2816" max="2816" width="6.7109375" style="11" customWidth="1"/>
    <col min="2817" max="2817" width="10.5703125" style="11" bestFit="1" customWidth="1"/>
    <col min="2818" max="2818" width="6.7109375" style="11" customWidth="1"/>
    <col min="2819" max="2819" width="10.5703125" style="11" bestFit="1" customWidth="1"/>
    <col min="2820" max="2820" width="6.7109375" style="11" customWidth="1"/>
    <col min="2821" max="2821" width="10.85546875" style="11" bestFit="1" customWidth="1"/>
    <col min="2822" max="2822" width="6.7109375" style="11" customWidth="1"/>
    <col min="2823" max="2823" width="10.85546875" style="11" bestFit="1" customWidth="1"/>
    <col min="2824" max="2824" width="6.7109375" style="11" customWidth="1"/>
    <col min="2825" max="2825" width="10.140625" style="11" bestFit="1" customWidth="1"/>
    <col min="2826" max="2826" width="6.7109375" style="11" customWidth="1"/>
    <col min="2827" max="2827" width="11.140625" style="11" bestFit="1" customWidth="1"/>
    <col min="2828" max="2828" width="6.7109375" style="11" customWidth="1"/>
    <col min="2829" max="2829" width="10.42578125" style="11" bestFit="1" customWidth="1"/>
    <col min="2830" max="2830" width="6.7109375" style="11" customWidth="1"/>
    <col min="2831" max="2831" width="10.85546875" style="11" bestFit="1" customWidth="1"/>
    <col min="2832" max="2832" width="6.7109375" style="11" customWidth="1"/>
    <col min="2833" max="2833" width="11.140625" style="11" bestFit="1" customWidth="1"/>
    <col min="2834" max="2834" width="6.7109375" style="11" customWidth="1"/>
    <col min="2835" max="2835" width="11.140625" style="11" bestFit="1" customWidth="1"/>
    <col min="2836" max="2836" width="6.7109375" style="11" customWidth="1"/>
    <col min="2837" max="2837" width="8.85546875" style="11" customWidth="1"/>
    <col min="2838" max="2838" width="10.85546875" style="11" bestFit="1" customWidth="1"/>
    <col min="2839" max="3064" width="6.5703125" style="11"/>
    <col min="3065" max="3065" width="6.7109375" style="11" customWidth="1"/>
    <col min="3066" max="3066" width="41.5703125" style="11" customWidth="1"/>
    <col min="3067" max="3067" width="15.85546875" style="11" bestFit="1" customWidth="1"/>
    <col min="3068" max="3068" width="16.28515625" style="11" bestFit="1" customWidth="1"/>
    <col min="3069" max="3069" width="10" style="11" bestFit="1" customWidth="1"/>
    <col min="3070" max="3070" width="6.7109375" style="11" customWidth="1"/>
    <col min="3071" max="3071" width="9.85546875" style="11" bestFit="1" customWidth="1"/>
    <col min="3072" max="3072" width="6.7109375" style="11" customWidth="1"/>
    <col min="3073" max="3073" width="10.5703125" style="11" bestFit="1" customWidth="1"/>
    <col min="3074" max="3074" width="6.7109375" style="11" customWidth="1"/>
    <col min="3075" max="3075" width="10.5703125" style="11" bestFit="1" customWidth="1"/>
    <col min="3076" max="3076" width="6.7109375" style="11" customWidth="1"/>
    <col min="3077" max="3077" width="10.85546875" style="11" bestFit="1" customWidth="1"/>
    <col min="3078" max="3078" width="6.7109375" style="11" customWidth="1"/>
    <col min="3079" max="3079" width="10.85546875" style="11" bestFit="1" customWidth="1"/>
    <col min="3080" max="3080" width="6.7109375" style="11" customWidth="1"/>
    <col min="3081" max="3081" width="10.140625" style="11" bestFit="1" customWidth="1"/>
    <col min="3082" max="3082" width="6.7109375" style="11" customWidth="1"/>
    <col min="3083" max="3083" width="11.140625" style="11" bestFit="1" customWidth="1"/>
    <col min="3084" max="3084" width="6.7109375" style="11" customWidth="1"/>
    <col min="3085" max="3085" width="10.42578125" style="11" bestFit="1" customWidth="1"/>
    <col min="3086" max="3086" width="6.7109375" style="11" customWidth="1"/>
    <col min="3087" max="3087" width="10.85546875" style="11" bestFit="1" customWidth="1"/>
    <col min="3088" max="3088" width="6.7109375" style="11" customWidth="1"/>
    <col min="3089" max="3089" width="11.140625" style="11" bestFit="1" customWidth="1"/>
    <col min="3090" max="3090" width="6.7109375" style="11" customWidth="1"/>
    <col min="3091" max="3091" width="11.140625" style="11" bestFit="1" customWidth="1"/>
    <col min="3092" max="3092" width="6.7109375" style="11" customWidth="1"/>
    <col min="3093" max="3093" width="8.85546875" style="11" customWidth="1"/>
    <col min="3094" max="3094" width="10.85546875" style="11" bestFit="1" customWidth="1"/>
    <col min="3095" max="3320" width="6.5703125" style="11"/>
    <col min="3321" max="3321" width="6.7109375" style="11" customWidth="1"/>
    <col min="3322" max="3322" width="41.5703125" style="11" customWidth="1"/>
    <col min="3323" max="3323" width="15.85546875" style="11" bestFit="1" customWidth="1"/>
    <col min="3324" max="3324" width="16.28515625" style="11" bestFit="1" customWidth="1"/>
    <col min="3325" max="3325" width="10" style="11" bestFit="1" customWidth="1"/>
    <col min="3326" max="3326" width="6.7109375" style="11" customWidth="1"/>
    <col min="3327" max="3327" width="9.85546875" style="11" bestFit="1" customWidth="1"/>
    <col min="3328" max="3328" width="6.7109375" style="11" customWidth="1"/>
    <col min="3329" max="3329" width="10.5703125" style="11" bestFit="1" customWidth="1"/>
    <col min="3330" max="3330" width="6.7109375" style="11" customWidth="1"/>
    <col min="3331" max="3331" width="10.5703125" style="11" bestFit="1" customWidth="1"/>
    <col min="3332" max="3332" width="6.7109375" style="11" customWidth="1"/>
    <col min="3333" max="3333" width="10.85546875" style="11" bestFit="1" customWidth="1"/>
    <col min="3334" max="3334" width="6.7109375" style="11" customWidth="1"/>
    <col min="3335" max="3335" width="10.85546875" style="11" bestFit="1" customWidth="1"/>
    <col min="3336" max="3336" width="6.7109375" style="11" customWidth="1"/>
    <col min="3337" max="3337" width="10.140625" style="11" bestFit="1" customWidth="1"/>
    <col min="3338" max="3338" width="6.7109375" style="11" customWidth="1"/>
    <col min="3339" max="3339" width="11.140625" style="11" bestFit="1" customWidth="1"/>
    <col min="3340" max="3340" width="6.7109375" style="11" customWidth="1"/>
    <col min="3341" max="3341" width="10.42578125" style="11" bestFit="1" customWidth="1"/>
    <col min="3342" max="3342" width="6.7109375" style="11" customWidth="1"/>
    <col min="3343" max="3343" width="10.85546875" style="11" bestFit="1" customWidth="1"/>
    <col min="3344" max="3344" width="6.7109375" style="11" customWidth="1"/>
    <col min="3345" max="3345" width="11.140625" style="11" bestFit="1" customWidth="1"/>
    <col min="3346" max="3346" width="6.7109375" style="11" customWidth="1"/>
    <col min="3347" max="3347" width="11.140625" style="11" bestFit="1" customWidth="1"/>
    <col min="3348" max="3348" width="6.7109375" style="11" customWidth="1"/>
    <col min="3349" max="3349" width="8.85546875" style="11" customWidth="1"/>
    <col min="3350" max="3350" width="10.85546875" style="11" bestFit="1" customWidth="1"/>
    <col min="3351" max="3576" width="6.5703125" style="11"/>
    <col min="3577" max="3577" width="6.7109375" style="11" customWidth="1"/>
    <col min="3578" max="3578" width="41.5703125" style="11" customWidth="1"/>
    <col min="3579" max="3579" width="15.85546875" style="11" bestFit="1" customWidth="1"/>
    <col min="3580" max="3580" width="16.28515625" style="11" bestFit="1" customWidth="1"/>
    <col min="3581" max="3581" width="10" style="11" bestFit="1" customWidth="1"/>
    <col min="3582" max="3582" width="6.7109375" style="11" customWidth="1"/>
    <col min="3583" max="3583" width="9.85546875" style="11" bestFit="1" customWidth="1"/>
    <col min="3584" max="3584" width="6.7109375" style="11" customWidth="1"/>
    <col min="3585" max="3585" width="10.5703125" style="11" bestFit="1" customWidth="1"/>
    <col min="3586" max="3586" width="6.7109375" style="11" customWidth="1"/>
    <col min="3587" max="3587" width="10.5703125" style="11" bestFit="1" customWidth="1"/>
    <col min="3588" max="3588" width="6.7109375" style="11" customWidth="1"/>
    <col min="3589" max="3589" width="10.85546875" style="11" bestFit="1" customWidth="1"/>
    <col min="3590" max="3590" width="6.7109375" style="11" customWidth="1"/>
    <col min="3591" max="3591" width="10.85546875" style="11" bestFit="1" customWidth="1"/>
    <col min="3592" max="3592" width="6.7109375" style="11" customWidth="1"/>
    <col min="3593" max="3593" width="10.140625" style="11" bestFit="1" customWidth="1"/>
    <col min="3594" max="3594" width="6.7109375" style="11" customWidth="1"/>
    <col min="3595" max="3595" width="11.140625" style="11" bestFit="1" customWidth="1"/>
    <col min="3596" max="3596" width="6.7109375" style="11" customWidth="1"/>
    <col min="3597" max="3597" width="10.42578125" style="11" bestFit="1" customWidth="1"/>
    <col min="3598" max="3598" width="6.7109375" style="11" customWidth="1"/>
    <col min="3599" max="3599" width="10.85546875" style="11" bestFit="1" customWidth="1"/>
    <col min="3600" max="3600" width="6.7109375" style="11" customWidth="1"/>
    <col min="3601" max="3601" width="11.140625" style="11" bestFit="1" customWidth="1"/>
    <col min="3602" max="3602" width="6.7109375" style="11" customWidth="1"/>
    <col min="3603" max="3603" width="11.140625" style="11" bestFit="1" customWidth="1"/>
    <col min="3604" max="3604" width="6.7109375" style="11" customWidth="1"/>
    <col min="3605" max="3605" width="8.85546875" style="11" customWidth="1"/>
    <col min="3606" max="3606" width="10.85546875" style="11" bestFit="1" customWidth="1"/>
    <col min="3607" max="3832" width="6.5703125" style="11"/>
    <col min="3833" max="3833" width="6.7109375" style="11" customWidth="1"/>
    <col min="3834" max="3834" width="41.5703125" style="11" customWidth="1"/>
    <col min="3835" max="3835" width="15.85546875" style="11" bestFit="1" customWidth="1"/>
    <col min="3836" max="3836" width="16.28515625" style="11" bestFit="1" customWidth="1"/>
    <col min="3837" max="3837" width="10" style="11" bestFit="1" customWidth="1"/>
    <col min="3838" max="3838" width="6.7109375" style="11" customWidth="1"/>
    <col min="3839" max="3839" width="9.85546875" style="11" bestFit="1" customWidth="1"/>
    <col min="3840" max="3840" width="6.7109375" style="11" customWidth="1"/>
    <col min="3841" max="3841" width="10.5703125" style="11" bestFit="1" customWidth="1"/>
    <col min="3842" max="3842" width="6.7109375" style="11" customWidth="1"/>
    <col min="3843" max="3843" width="10.5703125" style="11" bestFit="1" customWidth="1"/>
    <col min="3844" max="3844" width="6.7109375" style="11" customWidth="1"/>
    <col min="3845" max="3845" width="10.85546875" style="11" bestFit="1" customWidth="1"/>
    <col min="3846" max="3846" width="6.7109375" style="11" customWidth="1"/>
    <col min="3847" max="3847" width="10.85546875" style="11" bestFit="1" customWidth="1"/>
    <col min="3848" max="3848" width="6.7109375" style="11" customWidth="1"/>
    <col min="3849" max="3849" width="10.140625" style="11" bestFit="1" customWidth="1"/>
    <col min="3850" max="3850" width="6.7109375" style="11" customWidth="1"/>
    <col min="3851" max="3851" width="11.140625" style="11" bestFit="1" customWidth="1"/>
    <col min="3852" max="3852" width="6.7109375" style="11" customWidth="1"/>
    <col min="3853" max="3853" width="10.42578125" style="11" bestFit="1" customWidth="1"/>
    <col min="3854" max="3854" width="6.7109375" style="11" customWidth="1"/>
    <col min="3855" max="3855" width="10.85546875" style="11" bestFit="1" customWidth="1"/>
    <col min="3856" max="3856" width="6.7109375" style="11" customWidth="1"/>
    <col min="3857" max="3857" width="11.140625" style="11" bestFit="1" customWidth="1"/>
    <col min="3858" max="3858" width="6.7109375" style="11" customWidth="1"/>
    <col min="3859" max="3859" width="11.140625" style="11" bestFit="1" customWidth="1"/>
    <col min="3860" max="3860" width="6.7109375" style="11" customWidth="1"/>
    <col min="3861" max="3861" width="8.85546875" style="11" customWidth="1"/>
    <col min="3862" max="3862" width="10.85546875" style="11" bestFit="1" customWidth="1"/>
    <col min="3863" max="4088" width="6.5703125" style="11"/>
    <col min="4089" max="4089" width="6.7109375" style="11" customWidth="1"/>
    <col min="4090" max="4090" width="41.5703125" style="11" customWidth="1"/>
    <col min="4091" max="4091" width="15.85546875" style="11" bestFit="1" customWidth="1"/>
    <col min="4092" max="4092" width="16.28515625" style="11" bestFit="1" customWidth="1"/>
    <col min="4093" max="4093" width="10" style="11" bestFit="1" customWidth="1"/>
    <col min="4094" max="4094" width="6.7109375" style="11" customWidth="1"/>
    <col min="4095" max="4095" width="9.85546875" style="11" bestFit="1" customWidth="1"/>
    <col min="4096" max="4096" width="6.7109375" style="11" customWidth="1"/>
    <col min="4097" max="4097" width="10.5703125" style="11" bestFit="1" customWidth="1"/>
    <col min="4098" max="4098" width="6.7109375" style="11" customWidth="1"/>
    <col min="4099" max="4099" width="10.5703125" style="11" bestFit="1" customWidth="1"/>
    <col min="4100" max="4100" width="6.7109375" style="11" customWidth="1"/>
    <col min="4101" max="4101" width="10.85546875" style="11" bestFit="1" customWidth="1"/>
    <col min="4102" max="4102" width="6.7109375" style="11" customWidth="1"/>
    <col min="4103" max="4103" width="10.85546875" style="11" bestFit="1" customWidth="1"/>
    <col min="4104" max="4104" width="6.7109375" style="11" customWidth="1"/>
    <col min="4105" max="4105" width="10.140625" style="11" bestFit="1" customWidth="1"/>
    <col min="4106" max="4106" width="6.7109375" style="11" customWidth="1"/>
    <col min="4107" max="4107" width="11.140625" style="11" bestFit="1" customWidth="1"/>
    <col min="4108" max="4108" width="6.7109375" style="11" customWidth="1"/>
    <col min="4109" max="4109" width="10.42578125" style="11" bestFit="1" customWidth="1"/>
    <col min="4110" max="4110" width="6.7109375" style="11" customWidth="1"/>
    <col min="4111" max="4111" width="10.85546875" style="11" bestFit="1" customWidth="1"/>
    <col min="4112" max="4112" width="6.7109375" style="11" customWidth="1"/>
    <col min="4113" max="4113" width="11.140625" style="11" bestFit="1" customWidth="1"/>
    <col min="4114" max="4114" width="6.7109375" style="11" customWidth="1"/>
    <col min="4115" max="4115" width="11.140625" style="11" bestFit="1" customWidth="1"/>
    <col min="4116" max="4116" width="6.7109375" style="11" customWidth="1"/>
    <col min="4117" max="4117" width="8.85546875" style="11" customWidth="1"/>
    <col min="4118" max="4118" width="10.85546875" style="11" bestFit="1" customWidth="1"/>
    <col min="4119" max="4344" width="6.5703125" style="11"/>
    <col min="4345" max="4345" width="6.7109375" style="11" customWidth="1"/>
    <col min="4346" max="4346" width="41.5703125" style="11" customWidth="1"/>
    <col min="4347" max="4347" width="15.85546875" style="11" bestFit="1" customWidth="1"/>
    <col min="4348" max="4348" width="16.28515625" style="11" bestFit="1" customWidth="1"/>
    <col min="4349" max="4349" width="10" style="11" bestFit="1" customWidth="1"/>
    <col min="4350" max="4350" width="6.7109375" style="11" customWidth="1"/>
    <col min="4351" max="4351" width="9.85546875" style="11" bestFit="1" customWidth="1"/>
    <col min="4352" max="4352" width="6.7109375" style="11" customWidth="1"/>
    <col min="4353" max="4353" width="10.5703125" style="11" bestFit="1" customWidth="1"/>
    <col min="4354" max="4354" width="6.7109375" style="11" customWidth="1"/>
    <col min="4355" max="4355" width="10.5703125" style="11" bestFit="1" customWidth="1"/>
    <col min="4356" max="4356" width="6.7109375" style="11" customWidth="1"/>
    <col min="4357" max="4357" width="10.85546875" style="11" bestFit="1" customWidth="1"/>
    <col min="4358" max="4358" width="6.7109375" style="11" customWidth="1"/>
    <col min="4359" max="4359" width="10.85546875" style="11" bestFit="1" customWidth="1"/>
    <col min="4360" max="4360" width="6.7109375" style="11" customWidth="1"/>
    <col min="4361" max="4361" width="10.140625" style="11" bestFit="1" customWidth="1"/>
    <col min="4362" max="4362" width="6.7109375" style="11" customWidth="1"/>
    <col min="4363" max="4363" width="11.140625" style="11" bestFit="1" customWidth="1"/>
    <col min="4364" max="4364" width="6.7109375" style="11" customWidth="1"/>
    <col min="4365" max="4365" width="10.42578125" style="11" bestFit="1" customWidth="1"/>
    <col min="4366" max="4366" width="6.7109375" style="11" customWidth="1"/>
    <col min="4367" max="4367" width="10.85546875" style="11" bestFit="1" customWidth="1"/>
    <col min="4368" max="4368" width="6.7109375" style="11" customWidth="1"/>
    <col min="4369" max="4369" width="11.140625" style="11" bestFit="1" customWidth="1"/>
    <col min="4370" max="4370" width="6.7109375" style="11" customWidth="1"/>
    <col min="4371" max="4371" width="11.140625" style="11" bestFit="1" customWidth="1"/>
    <col min="4372" max="4372" width="6.7109375" style="11" customWidth="1"/>
    <col min="4373" max="4373" width="8.85546875" style="11" customWidth="1"/>
    <col min="4374" max="4374" width="10.85546875" style="11" bestFit="1" customWidth="1"/>
    <col min="4375" max="4600" width="6.5703125" style="11"/>
    <col min="4601" max="4601" width="6.7109375" style="11" customWidth="1"/>
    <col min="4602" max="4602" width="41.5703125" style="11" customWidth="1"/>
    <col min="4603" max="4603" width="15.85546875" style="11" bestFit="1" customWidth="1"/>
    <col min="4604" max="4604" width="16.28515625" style="11" bestFit="1" customWidth="1"/>
    <col min="4605" max="4605" width="10" style="11" bestFit="1" customWidth="1"/>
    <col min="4606" max="4606" width="6.7109375" style="11" customWidth="1"/>
    <col min="4607" max="4607" width="9.85546875" style="11" bestFit="1" customWidth="1"/>
    <col min="4608" max="4608" width="6.7109375" style="11" customWidth="1"/>
    <col min="4609" max="4609" width="10.5703125" style="11" bestFit="1" customWidth="1"/>
    <col min="4610" max="4610" width="6.7109375" style="11" customWidth="1"/>
    <col min="4611" max="4611" width="10.5703125" style="11" bestFit="1" customWidth="1"/>
    <col min="4612" max="4612" width="6.7109375" style="11" customWidth="1"/>
    <col min="4613" max="4613" width="10.85546875" style="11" bestFit="1" customWidth="1"/>
    <col min="4614" max="4614" width="6.7109375" style="11" customWidth="1"/>
    <col min="4615" max="4615" width="10.85546875" style="11" bestFit="1" customWidth="1"/>
    <col min="4616" max="4616" width="6.7109375" style="11" customWidth="1"/>
    <col min="4617" max="4617" width="10.140625" style="11" bestFit="1" customWidth="1"/>
    <col min="4618" max="4618" width="6.7109375" style="11" customWidth="1"/>
    <col min="4619" max="4619" width="11.140625" style="11" bestFit="1" customWidth="1"/>
    <col min="4620" max="4620" width="6.7109375" style="11" customWidth="1"/>
    <col min="4621" max="4621" width="10.42578125" style="11" bestFit="1" customWidth="1"/>
    <col min="4622" max="4622" width="6.7109375" style="11" customWidth="1"/>
    <col min="4623" max="4623" width="10.85546875" style="11" bestFit="1" customWidth="1"/>
    <col min="4624" max="4624" width="6.7109375" style="11" customWidth="1"/>
    <col min="4625" max="4625" width="11.140625" style="11" bestFit="1" customWidth="1"/>
    <col min="4626" max="4626" width="6.7109375" style="11" customWidth="1"/>
    <col min="4627" max="4627" width="11.140625" style="11" bestFit="1" customWidth="1"/>
    <col min="4628" max="4628" width="6.7109375" style="11" customWidth="1"/>
    <col min="4629" max="4629" width="8.85546875" style="11" customWidth="1"/>
    <col min="4630" max="4630" width="10.85546875" style="11" bestFit="1" customWidth="1"/>
    <col min="4631" max="4856" width="6.5703125" style="11"/>
    <col min="4857" max="4857" width="6.7109375" style="11" customWidth="1"/>
    <col min="4858" max="4858" width="41.5703125" style="11" customWidth="1"/>
    <col min="4859" max="4859" width="15.85546875" style="11" bestFit="1" customWidth="1"/>
    <col min="4860" max="4860" width="16.28515625" style="11" bestFit="1" customWidth="1"/>
    <col min="4861" max="4861" width="10" style="11" bestFit="1" customWidth="1"/>
    <col min="4862" max="4862" width="6.7109375" style="11" customWidth="1"/>
    <col min="4863" max="4863" width="9.85546875" style="11" bestFit="1" customWidth="1"/>
    <col min="4864" max="4864" width="6.7109375" style="11" customWidth="1"/>
    <col min="4865" max="4865" width="10.5703125" style="11" bestFit="1" customWidth="1"/>
    <col min="4866" max="4866" width="6.7109375" style="11" customWidth="1"/>
    <col min="4867" max="4867" width="10.5703125" style="11" bestFit="1" customWidth="1"/>
    <col min="4868" max="4868" width="6.7109375" style="11" customWidth="1"/>
    <col min="4869" max="4869" width="10.85546875" style="11" bestFit="1" customWidth="1"/>
    <col min="4870" max="4870" width="6.7109375" style="11" customWidth="1"/>
    <col min="4871" max="4871" width="10.85546875" style="11" bestFit="1" customWidth="1"/>
    <col min="4872" max="4872" width="6.7109375" style="11" customWidth="1"/>
    <col min="4873" max="4873" width="10.140625" style="11" bestFit="1" customWidth="1"/>
    <col min="4874" max="4874" width="6.7109375" style="11" customWidth="1"/>
    <col min="4875" max="4875" width="11.140625" style="11" bestFit="1" customWidth="1"/>
    <col min="4876" max="4876" width="6.7109375" style="11" customWidth="1"/>
    <col min="4877" max="4877" width="10.42578125" style="11" bestFit="1" customWidth="1"/>
    <col min="4878" max="4878" width="6.7109375" style="11" customWidth="1"/>
    <col min="4879" max="4879" width="10.85546875" style="11" bestFit="1" customWidth="1"/>
    <col min="4880" max="4880" width="6.7109375" style="11" customWidth="1"/>
    <col min="4881" max="4881" width="11.140625" style="11" bestFit="1" customWidth="1"/>
    <col min="4882" max="4882" width="6.7109375" style="11" customWidth="1"/>
    <col min="4883" max="4883" width="11.140625" style="11" bestFit="1" customWidth="1"/>
    <col min="4884" max="4884" width="6.7109375" style="11" customWidth="1"/>
    <col min="4885" max="4885" width="8.85546875" style="11" customWidth="1"/>
    <col min="4886" max="4886" width="10.85546875" style="11" bestFit="1" customWidth="1"/>
    <col min="4887" max="5112" width="6.5703125" style="11"/>
    <col min="5113" max="5113" width="6.7109375" style="11" customWidth="1"/>
    <col min="5114" max="5114" width="41.5703125" style="11" customWidth="1"/>
    <col min="5115" max="5115" width="15.85546875" style="11" bestFit="1" customWidth="1"/>
    <col min="5116" max="5116" width="16.28515625" style="11" bestFit="1" customWidth="1"/>
    <col min="5117" max="5117" width="10" style="11" bestFit="1" customWidth="1"/>
    <col min="5118" max="5118" width="6.7109375" style="11" customWidth="1"/>
    <col min="5119" max="5119" width="9.85546875" style="11" bestFit="1" customWidth="1"/>
    <col min="5120" max="5120" width="6.7109375" style="11" customWidth="1"/>
    <col min="5121" max="5121" width="10.5703125" style="11" bestFit="1" customWidth="1"/>
    <col min="5122" max="5122" width="6.7109375" style="11" customWidth="1"/>
    <col min="5123" max="5123" width="10.5703125" style="11" bestFit="1" customWidth="1"/>
    <col min="5124" max="5124" width="6.7109375" style="11" customWidth="1"/>
    <col min="5125" max="5125" width="10.85546875" style="11" bestFit="1" customWidth="1"/>
    <col min="5126" max="5126" width="6.7109375" style="11" customWidth="1"/>
    <col min="5127" max="5127" width="10.85546875" style="11" bestFit="1" customWidth="1"/>
    <col min="5128" max="5128" width="6.7109375" style="11" customWidth="1"/>
    <col min="5129" max="5129" width="10.140625" style="11" bestFit="1" customWidth="1"/>
    <col min="5130" max="5130" width="6.7109375" style="11" customWidth="1"/>
    <col min="5131" max="5131" width="11.140625" style="11" bestFit="1" customWidth="1"/>
    <col min="5132" max="5132" width="6.7109375" style="11" customWidth="1"/>
    <col min="5133" max="5133" width="10.42578125" style="11" bestFit="1" customWidth="1"/>
    <col min="5134" max="5134" width="6.7109375" style="11" customWidth="1"/>
    <col min="5135" max="5135" width="10.85546875" style="11" bestFit="1" customWidth="1"/>
    <col min="5136" max="5136" width="6.7109375" style="11" customWidth="1"/>
    <col min="5137" max="5137" width="11.140625" style="11" bestFit="1" customWidth="1"/>
    <col min="5138" max="5138" width="6.7109375" style="11" customWidth="1"/>
    <col min="5139" max="5139" width="11.140625" style="11" bestFit="1" customWidth="1"/>
    <col min="5140" max="5140" width="6.7109375" style="11" customWidth="1"/>
    <col min="5141" max="5141" width="8.85546875" style="11" customWidth="1"/>
    <col min="5142" max="5142" width="10.85546875" style="11" bestFit="1" customWidth="1"/>
    <col min="5143" max="5368" width="6.5703125" style="11"/>
    <col min="5369" max="5369" width="6.7109375" style="11" customWidth="1"/>
    <col min="5370" max="5370" width="41.5703125" style="11" customWidth="1"/>
    <col min="5371" max="5371" width="15.85546875" style="11" bestFit="1" customWidth="1"/>
    <col min="5372" max="5372" width="16.28515625" style="11" bestFit="1" customWidth="1"/>
    <col min="5373" max="5373" width="10" style="11" bestFit="1" customWidth="1"/>
    <col min="5374" max="5374" width="6.7109375" style="11" customWidth="1"/>
    <col min="5375" max="5375" width="9.85546875" style="11" bestFit="1" customWidth="1"/>
    <col min="5376" max="5376" width="6.7109375" style="11" customWidth="1"/>
    <col min="5377" max="5377" width="10.5703125" style="11" bestFit="1" customWidth="1"/>
    <col min="5378" max="5378" width="6.7109375" style="11" customWidth="1"/>
    <col min="5379" max="5379" width="10.5703125" style="11" bestFit="1" customWidth="1"/>
    <col min="5380" max="5380" width="6.7109375" style="11" customWidth="1"/>
    <col min="5381" max="5381" width="10.85546875" style="11" bestFit="1" customWidth="1"/>
    <col min="5382" max="5382" width="6.7109375" style="11" customWidth="1"/>
    <col min="5383" max="5383" width="10.85546875" style="11" bestFit="1" customWidth="1"/>
    <col min="5384" max="5384" width="6.7109375" style="11" customWidth="1"/>
    <col min="5385" max="5385" width="10.140625" style="11" bestFit="1" customWidth="1"/>
    <col min="5386" max="5386" width="6.7109375" style="11" customWidth="1"/>
    <col min="5387" max="5387" width="11.140625" style="11" bestFit="1" customWidth="1"/>
    <col min="5388" max="5388" width="6.7109375" style="11" customWidth="1"/>
    <col min="5389" max="5389" width="10.42578125" style="11" bestFit="1" customWidth="1"/>
    <col min="5390" max="5390" width="6.7109375" style="11" customWidth="1"/>
    <col min="5391" max="5391" width="10.85546875" style="11" bestFit="1" customWidth="1"/>
    <col min="5392" max="5392" width="6.7109375" style="11" customWidth="1"/>
    <col min="5393" max="5393" width="11.140625" style="11" bestFit="1" customWidth="1"/>
    <col min="5394" max="5394" width="6.7109375" style="11" customWidth="1"/>
    <col min="5395" max="5395" width="11.140625" style="11" bestFit="1" customWidth="1"/>
    <col min="5396" max="5396" width="6.7109375" style="11" customWidth="1"/>
    <col min="5397" max="5397" width="8.85546875" style="11" customWidth="1"/>
    <col min="5398" max="5398" width="10.85546875" style="11" bestFit="1" customWidth="1"/>
    <col min="5399" max="5624" width="6.5703125" style="11"/>
    <col min="5625" max="5625" width="6.7109375" style="11" customWidth="1"/>
    <col min="5626" max="5626" width="41.5703125" style="11" customWidth="1"/>
    <col min="5627" max="5627" width="15.85546875" style="11" bestFit="1" customWidth="1"/>
    <col min="5628" max="5628" width="16.28515625" style="11" bestFit="1" customWidth="1"/>
    <col min="5629" max="5629" width="10" style="11" bestFit="1" customWidth="1"/>
    <col min="5630" max="5630" width="6.7109375" style="11" customWidth="1"/>
    <col min="5631" max="5631" width="9.85546875" style="11" bestFit="1" customWidth="1"/>
    <col min="5632" max="5632" width="6.7109375" style="11" customWidth="1"/>
    <col min="5633" max="5633" width="10.5703125" style="11" bestFit="1" customWidth="1"/>
    <col min="5634" max="5634" width="6.7109375" style="11" customWidth="1"/>
    <col min="5635" max="5635" width="10.5703125" style="11" bestFit="1" customWidth="1"/>
    <col min="5636" max="5636" width="6.7109375" style="11" customWidth="1"/>
    <col min="5637" max="5637" width="10.85546875" style="11" bestFit="1" customWidth="1"/>
    <col min="5638" max="5638" width="6.7109375" style="11" customWidth="1"/>
    <col min="5639" max="5639" width="10.85546875" style="11" bestFit="1" customWidth="1"/>
    <col min="5640" max="5640" width="6.7109375" style="11" customWidth="1"/>
    <col min="5641" max="5641" width="10.140625" style="11" bestFit="1" customWidth="1"/>
    <col min="5642" max="5642" width="6.7109375" style="11" customWidth="1"/>
    <col min="5643" max="5643" width="11.140625" style="11" bestFit="1" customWidth="1"/>
    <col min="5644" max="5644" width="6.7109375" style="11" customWidth="1"/>
    <col min="5645" max="5645" width="10.42578125" style="11" bestFit="1" customWidth="1"/>
    <col min="5646" max="5646" width="6.7109375" style="11" customWidth="1"/>
    <col min="5647" max="5647" width="10.85546875" style="11" bestFit="1" customWidth="1"/>
    <col min="5648" max="5648" width="6.7109375" style="11" customWidth="1"/>
    <col min="5649" max="5649" width="11.140625" style="11" bestFit="1" customWidth="1"/>
    <col min="5650" max="5650" width="6.7109375" style="11" customWidth="1"/>
    <col min="5651" max="5651" width="11.140625" style="11" bestFit="1" customWidth="1"/>
    <col min="5652" max="5652" width="6.7109375" style="11" customWidth="1"/>
    <col min="5653" max="5653" width="8.85546875" style="11" customWidth="1"/>
    <col min="5654" max="5654" width="10.85546875" style="11" bestFit="1" customWidth="1"/>
    <col min="5655" max="5880" width="6.5703125" style="11"/>
    <col min="5881" max="5881" width="6.7109375" style="11" customWidth="1"/>
    <col min="5882" max="5882" width="41.5703125" style="11" customWidth="1"/>
    <col min="5883" max="5883" width="15.85546875" style="11" bestFit="1" customWidth="1"/>
    <col min="5884" max="5884" width="16.28515625" style="11" bestFit="1" customWidth="1"/>
    <col min="5885" max="5885" width="10" style="11" bestFit="1" customWidth="1"/>
    <col min="5886" max="5886" width="6.7109375" style="11" customWidth="1"/>
    <col min="5887" max="5887" width="9.85546875" style="11" bestFit="1" customWidth="1"/>
    <col min="5888" max="5888" width="6.7109375" style="11" customWidth="1"/>
    <col min="5889" max="5889" width="10.5703125" style="11" bestFit="1" customWidth="1"/>
    <col min="5890" max="5890" width="6.7109375" style="11" customWidth="1"/>
    <col min="5891" max="5891" width="10.5703125" style="11" bestFit="1" customWidth="1"/>
    <col min="5892" max="5892" width="6.7109375" style="11" customWidth="1"/>
    <col min="5893" max="5893" width="10.85546875" style="11" bestFit="1" customWidth="1"/>
    <col min="5894" max="5894" width="6.7109375" style="11" customWidth="1"/>
    <col min="5895" max="5895" width="10.85546875" style="11" bestFit="1" customWidth="1"/>
    <col min="5896" max="5896" width="6.7109375" style="11" customWidth="1"/>
    <col min="5897" max="5897" width="10.140625" style="11" bestFit="1" customWidth="1"/>
    <col min="5898" max="5898" width="6.7109375" style="11" customWidth="1"/>
    <col min="5899" max="5899" width="11.140625" style="11" bestFit="1" customWidth="1"/>
    <col min="5900" max="5900" width="6.7109375" style="11" customWidth="1"/>
    <col min="5901" max="5901" width="10.42578125" style="11" bestFit="1" customWidth="1"/>
    <col min="5902" max="5902" width="6.7109375" style="11" customWidth="1"/>
    <col min="5903" max="5903" width="10.85546875" style="11" bestFit="1" customWidth="1"/>
    <col min="5904" max="5904" width="6.7109375" style="11" customWidth="1"/>
    <col min="5905" max="5905" width="11.140625" style="11" bestFit="1" customWidth="1"/>
    <col min="5906" max="5906" width="6.7109375" style="11" customWidth="1"/>
    <col min="5907" max="5907" width="11.140625" style="11" bestFit="1" customWidth="1"/>
    <col min="5908" max="5908" width="6.7109375" style="11" customWidth="1"/>
    <col min="5909" max="5909" width="8.85546875" style="11" customWidth="1"/>
    <col min="5910" max="5910" width="10.85546875" style="11" bestFit="1" customWidth="1"/>
    <col min="5911" max="6136" width="6.5703125" style="11"/>
    <col min="6137" max="6137" width="6.7109375" style="11" customWidth="1"/>
    <col min="6138" max="6138" width="41.5703125" style="11" customWidth="1"/>
    <col min="6139" max="6139" width="15.85546875" style="11" bestFit="1" customWidth="1"/>
    <col min="6140" max="6140" width="16.28515625" style="11" bestFit="1" customWidth="1"/>
    <col min="6141" max="6141" width="10" style="11" bestFit="1" customWidth="1"/>
    <col min="6142" max="6142" width="6.7109375" style="11" customWidth="1"/>
    <col min="6143" max="6143" width="9.85546875" style="11" bestFit="1" customWidth="1"/>
    <col min="6144" max="6144" width="6.7109375" style="11" customWidth="1"/>
    <col min="6145" max="6145" width="10.5703125" style="11" bestFit="1" customWidth="1"/>
    <col min="6146" max="6146" width="6.7109375" style="11" customWidth="1"/>
    <col min="6147" max="6147" width="10.5703125" style="11" bestFit="1" customWidth="1"/>
    <col min="6148" max="6148" width="6.7109375" style="11" customWidth="1"/>
    <col min="6149" max="6149" width="10.85546875" style="11" bestFit="1" customWidth="1"/>
    <col min="6150" max="6150" width="6.7109375" style="11" customWidth="1"/>
    <col min="6151" max="6151" width="10.85546875" style="11" bestFit="1" customWidth="1"/>
    <col min="6152" max="6152" width="6.7109375" style="11" customWidth="1"/>
    <col min="6153" max="6153" width="10.140625" style="11" bestFit="1" customWidth="1"/>
    <col min="6154" max="6154" width="6.7109375" style="11" customWidth="1"/>
    <col min="6155" max="6155" width="11.140625" style="11" bestFit="1" customWidth="1"/>
    <col min="6156" max="6156" width="6.7109375" style="11" customWidth="1"/>
    <col min="6157" max="6157" width="10.42578125" style="11" bestFit="1" customWidth="1"/>
    <col min="6158" max="6158" width="6.7109375" style="11" customWidth="1"/>
    <col min="6159" max="6159" width="10.85546875" style="11" bestFit="1" customWidth="1"/>
    <col min="6160" max="6160" width="6.7109375" style="11" customWidth="1"/>
    <col min="6161" max="6161" width="11.140625" style="11" bestFit="1" customWidth="1"/>
    <col min="6162" max="6162" width="6.7109375" style="11" customWidth="1"/>
    <col min="6163" max="6163" width="11.140625" style="11" bestFit="1" customWidth="1"/>
    <col min="6164" max="6164" width="6.7109375" style="11" customWidth="1"/>
    <col min="6165" max="6165" width="8.85546875" style="11" customWidth="1"/>
    <col min="6166" max="6166" width="10.85546875" style="11" bestFit="1" customWidth="1"/>
    <col min="6167" max="6392" width="6.5703125" style="11"/>
    <col min="6393" max="6393" width="6.7109375" style="11" customWidth="1"/>
    <col min="6394" max="6394" width="41.5703125" style="11" customWidth="1"/>
    <col min="6395" max="6395" width="15.85546875" style="11" bestFit="1" customWidth="1"/>
    <col min="6396" max="6396" width="16.28515625" style="11" bestFit="1" customWidth="1"/>
    <col min="6397" max="6397" width="10" style="11" bestFit="1" customWidth="1"/>
    <col min="6398" max="6398" width="6.7109375" style="11" customWidth="1"/>
    <col min="6399" max="6399" width="9.85546875" style="11" bestFit="1" customWidth="1"/>
    <col min="6400" max="6400" width="6.7109375" style="11" customWidth="1"/>
    <col min="6401" max="6401" width="10.5703125" style="11" bestFit="1" customWidth="1"/>
    <col min="6402" max="6402" width="6.7109375" style="11" customWidth="1"/>
    <col min="6403" max="6403" width="10.5703125" style="11" bestFit="1" customWidth="1"/>
    <col min="6404" max="6404" width="6.7109375" style="11" customWidth="1"/>
    <col min="6405" max="6405" width="10.85546875" style="11" bestFit="1" customWidth="1"/>
    <col min="6406" max="6406" width="6.7109375" style="11" customWidth="1"/>
    <col min="6407" max="6407" width="10.85546875" style="11" bestFit="1" customWidth="1"/>
    <col min="6408" max="6408" width="6.7109375" style="11" customWidth="1"/>
    <col min="6409" max="6409" width="10.140625" style="11" bestFit="1" customWidth="1"/>
    <col min="6410" max="6410" width="6.7109375" style="11" customWidth="1"/>
    <col min="6411" max="6411" width="11.140625" style="11" bestFit="1" customWidth="1"/>
    <col min="6412" max="6412" width="6.7109375" style="11" customWidth="1"/>
    <col min="6413" max="6413" width="10.42578125" style="11" bestFit="1" customWidth="1"/>
    <col min="6414" max="6414" width="6.7109375" style="11" customWidth="1"/>
    <col min="6415" max="6415" width="10.85546875" style="11" bestFit="1" customWidth="1"/>
    <col min="6416" max="6416" width="6.7109375" style="11" customWidth="1"/>
    <col min="6417" max="6417" width="11.140625" style="11" bestFit="1" customWidth="1"/>
    <col min="6418" max="6418" width="6.7109375" style="11" customWidth="1"/>
    <col min="6419" max="6419" width="11.140625" style="11" bestFit="1" customWidth="1"/>
    <col min="6420" max="6420" width="6.7109375" style="11" customWidth="1"/>
    <col min="6421" max="6421" width="8.85546875" style="11" customWidth="1"/>
    <col min="6422" max="6422" width="10.85546875" style="11" bestFit="1" customWidth="1"/>
    <col min="6423" max="6648" width="6.5703125" style="11"/>
    <col min="6649" max="6649" width="6.7109375" style="11" customWidth="1"/>
    <col min="6650" max="6650" width="41.5703125" style="11" customWidth="1"/>
    <col min="6651" max="6651" width="15.85546875" style="11" bestFit="1" customWidth="1"/>
    <col min="6652" max="6652" width="16.28515625" style="11" bestFit="1" customWidth="1"/>
    <col min="6653" max="6653" width="10" style="11" bestFit="1" customWidth="1"/>
    <col min="6654" max="6654" width="6.7109375" style="11" customWidth="1"/>
    <col min="6655" max="6655" width="9.85546875" style="11" bestFit="1" customWidth="1"/>
    <col min="6656" max="6656" width="6.7109375" style="11" customWidth="1"/>
    <col min="6657" max="6657" width="10.5703125" style="11" bestFit="1" customWidth="1"/>
    <col min="6658" max="6658" width="6.7109375" style="11" customWidth="1"/>
    <col min="6659" max="6659" width="10.5703125" style="11" bestFit="1" customWidth="1"/>
    <col min="6660" max="6660" width="6.7109375" style="11" customWidth="1"/>
    <col min="6661" max="6661" width="10.85546875" style="11" bestFit="1" customWidth="1"/>
    <col min="6662" max="6662" width="6.7109375" style="11" customWidth="1"/>
    <col min="6663" max="6663" width="10.85546875" style="11" bestFit="1" customWidth="1"/>
    <col min="6664" max="6664" width="6.7109375" style="11" customWidth="1"/>
    <col min="6665" max="6665" width="10.140625" style="11" bestFit="1" customWidth="1"/>
    <col min="6666" max="6666" width="6.7109375" style="11" customWidth="1"/>
    <col min="6667" max="6667" width="11.140625" style="11" bestFit="1" customWidth="1"/>
    <col min="6668" max="6668" width="6.7109375" style="11" customWidth="1"/>
    <col min="6669" max="6669" width="10.42578125" style="11" bestFit="1" customWidth="1"/>
    <col min="6670" max="6670" width="6.7109375" style="11" customWidth="1"/>
    <col min="6671" max="6671" width="10.85546875" style="11" bestFit="1" customWidth="1"/>
    <col min="6672" max="6672" width="6.7109375" style="11" customWidth="1"/>
    <col min="6673" max="6673" width="11.140625" style="11" bestFit="1" customWidth="1"/>
    <col min="6674" max="6674" width="6.7109375" style="11" customWidth="1"/>
    <col min="6675" max="6675" width="11.140625" style="11" bestFit="1" customWidth="1"/>
    <col min="6676" max="6676" width="6.7109375" style="11" customWidth="1"/>
    <col min="6677" max="6677" width="8.85546875" style="11" customWidth="1"/>
    <col min="6678" max="6678" width="10.85546875" style="11" bestFit="1" customWidth="1"/>
    <col min="6679" max="6904" width="6.5703125" style="11"/>
    <col min="6905" max="6905" width="6.7109375" style="11" customWidth="1"/>
    <col min="6906" max="6906" width="41.5703125" style="11" customWidth="1"/>
    <col min="6907" max="6907" width="15.85546875" style="11" bestFit="1" customWidth="1"/>
    <col min="6908" max="6908" width="16.28515625" style="11" bestFit="1" customWidth="1"/>
    <col min="6909" max="6909" width="10" style="11" bestFit="1" customWidth="1"/>
    <col min="6910" max="6910" width="6.7109375" style="11" customWidth="1"/>
    <col min="6911" max="6911" width="9.85546875" style="11" bestFit="1" customWidth="1"/>
    <col min="6912" max="6912" width="6.7109375" style="11" customWidth="1"/>
    <col min="6913" max="6913" width="10.5703125" style="11" bestFit="1" customWidth="1"/>
    <col min="6914" max="6914" width="6.7109375" style="11" customWidth="1"/>
    <col min="6915" max="6915" width="10.5703125" style="11" bestFit="1" customWidth="1"/>
    <col min="6916" max="6916" width="6.7109375" style="11" customWidth="1"/>
    <col min="6917" max="6917" width="10.85546875" style="11" bestFit="1" customWidth="1"/>
    <col min="6918" max="6918" width="6.7109375" style="11" customWidth="1"/>
    <col min="6919" max="6919" width="10.85546875" style="11" bestFit="1" customWidth="1"/>
    <col min="6920" max="6920" width="6.7109375" style="11" customWidth="1"/>
    <col min="6921" max="6921" width="10.140625" style="11" bestFit="1" customWidth="1"/>
    <col min="6922" max="6922" width="6.7109375" style="11" customWidth="1"/>
    <col min="6923" max="6923" width="11.140625" style="11" bestFit="1" customWidth="1"/>
    <col min="6924" max="6924" width="6.7109375" style="11" customWidth="1"/>
    <col min="6925" max="6925" width="10.42578125" style="11" bestFit="1" customWidth="1"/>
    <col min="6926" max="6926" width="6.7109375" style="11" customWidth="1"/>
    <col min="6927" max="6927" width="10.85546875" style="11" bestFit="1" customWidth="1"/>
    <col min="6928" max="6928" width="6.7109375" style="11" customWidth="1"/>
    <col min="6929" max="6929" width="11.140625" style="11" bestFit="1" customWidth="1"/>
    <col min="6930" max="6930" width="6.7109375" style="11" customWidth="1"/>
    <col min="6931" max="6931" width="11.140625" style="11" bestFit="1" customWidth="1"/>
    <col min="6932" max="6932" width="6.7109375" style="11" customWidth="1"/>
    <col min="6933" max="6933" width="8.85546875" style="11" customWidth="1"/>
    <col min="6934" max="6934" width="10.85546875" style="11" bestFit="1" customWidth="1"/>
    <col min="6935" max="7160" width="6.5703125" style="11"/>
    <col min="7161" max="7161" width="6.7109375" style="11" customWidth="1"/>
    <col min="7162" max="7162" width="41.5703125" style="11" customWidth="1"/>
    <col min="7163" max="7163" width="15.85546875" style="11" bestFit="1" customWidth="1"/>
    <col min="7164" max="7164" width="16.28515625" style="11" bestFit="1" customWidth="1"/>
    <col min="7165" max="7165" width="10" style="11" bestFit="1" customWidth="1"/>
    <col min="7166" max="7166" width="6.7109375" style="11" customWidth="1"/>
    <col min="7167" max="7167" width="9.85546875" style="11" bestFit="1" customWidth="1"/>
    <col min="7168" max="7168" width="6.7109375" style="11" customWidth="1"/>
    <col min="7169" max="7169" width="10.5703125" style="11" bestFit="1" customWidth="1"/>
    <col min="7170" max="7170" width="6.7109375" style="11" customWidth="1"/>
    <col min="7171" max="7171" width="10.5703125" style="11" bestFit="1" customWidth="1"/>
    <col min="7172" max="7172" width="6.7109375" style="11" customWidth="1"/>
    <col min="7173" max="7173" width="10.85546875" style="11" bestFit="1" customWidth="1"/>
    <col min="7174" max="7174" width="6.7109375" style="11" customWidth="1"/>
    <col min="7175" max="7175" width="10.85546875" style="11" bestFit="1" customWidth="1"/>
    <col min="7176" max="7176" width="6.7109375" style="11" customWidth="1"/>
    <col min="7177" max="7177" width="10.140625" style="11" bestFit="1" customWidth="1"/>
    <col min="7178" max="7178" width="6.7109375" style="11" customWidth="1"/>
    <col min="7179" max="7179" width="11.140625" style="11" bestFit="1" customWidth="1"/>
    <col min="7180" max="7180" width="6.7109375" style="11" customWidth="1"/>
    <col min="7181" max="7181" width="10.42578125" style="11" bestFit="1" customWidth="1"/>
    <col min="7182" max="7182" width="6.7109375" style="11" customWidth="1"/>
    <col min="7183" max="7183" width="10.85546875" style="11" bestFit="1" customWidth="1"/>
    <col min="7184" max="7184" width="6.7109375" style="11" customWidth="1"/>
    <col min="7185" max="7185" width="11.140625" style="11" bestFit="1" customWidth="1"/>
    <col min="7186" max="7186" width="6.7109375" style="11" customWidth="1"/>
    <col min="7187" max="7187" width="11.140625" style="11" bestFit="1" customWidth="1"/>
    <col min="7188" max="7188" width="6.7109375" style="11" customWidth="1"/>
    <col min="7189" max="7189" width="8.85546875" style="11" customWidth="1"/>
    <col min="7190" max="7190" width="10.85546875" style="11" bestFit="1" customWidth="1"/>
    <col min="7191" max="7416" width="6.5703125" style="11"/>
    <col min="7417" max="7417" width="6.7109375" style="11" customWidth="1"/>
    <col min="7418" max="7418" width="41.5703125" style="11" customWidth="1"/>
    <col min="7419" max="7419" width="15.85546875" style="11" bestFit="1" customWidth="1"/>
    <col min="7420" max="7420" width="16.28515625" style="11" bestFit="1" customWidth="1"/>
    <col min="7421" max="7421" width="10" style="11" bestFit="1" customWidth="1"/>
    <col min="7422" max="7422" width="6.7109375" style="11" customWidth="1"/>
    <col min="7423" max="7423" width="9.85546875" style="11" bestFit="1" customWidth="1"/>
    <col min="7424" max="7424" width="6.7109375" style="11" customWidth="1"/>
    <col min="7425" max="7425" width="10.5703125" style="11" bestFit="1" customWidth="1"/>
    <col min="7426" max="7426" width="6.7109375" style="11" customWidth="1"/>
    <col min="7427" max="7427" width="10.5703125" style="11" bestFit="1" customWidth="1"/>
    <col min="7428" max="7428" width="6.7109375" style="11" customWidth="1"/>
    <col min="7429" max="7429" width="10.85546875" style="11" bestFit="1" customWidth="1"/>
    <col min="7430" max="7430" width="6.7109375" style="11" customWidth="1"/>
    <col min="7431" max="7431" width="10.85546875" style="11" bestFit="1" customWidth="1"/>
    <col min="7432" max="7432" width="6.7109375" style="11" customWidth="1"/>
    <col min="7433" max="7433" width="10.140625" style="11" bestFit="1" customWidth="1"/>
    <col min="7434" max="7434" width="6.7109375" style="11" customWidth="1"/>
    <col min="7435" max="7435" width="11.140625" style="11" bestFit="1" customWidth="1"/>
    <col min="7436" max="7436" width="6.7109375" style="11" customWidth="1"/>
    <col min="7437" max="7437" width="10.42578125" style="11" bestFit="1" customWidth="1"/>
    <col min="7438" max="7438" width="6.7109375" style="11" customWidth="1"/>
    <col min="7439" max="7439" width="10.85546875" style="11" bestFit="1" customWidth="1"/>
    <col min="7440" max="7440" width="6.7109375" style="11" customWidth="1"/>
    <col min="7441" max="7441" width="11.140625" style="11" bestFit="1" customWidth="1"/>
    <col min="7442" max="7442" width="6.7109375" style="11" customWidth="1"/>
    <col min="7443" max="7443" width="11.140625" style="11" bestFit="1" customWidth="1"/>
    <col min="7444" max="7444" width="6.7109375" style="11" customWidth="1"/>
    <col min="7445" max="7445" width="8.85546875" style="11" customWidth="1"/>
    <col min="7446" max="7446" width="10.85546875" style="11" bestFit="1" customWidth="1"/>
    <col min="7447" max="7672" width="6.5703125" style="11"/>
    <col min="7673" max="7673" width="6.7109375" style="11" customWidth="1"/>
    <col min="7674" max="7674" width="41.5703125" style="11" customWidth="1"/>
    <col min="7675" max="7675" width="15.85546875" style="11" bestFit="1" customWidth="1"/>
    <col min="7676" max="7676" width="16.28515625" style="11" bestFit="1" customWidth="1"/>
    <col min="7677" max="7677" width="10" style="11" bestFit="1" customWidth="1"/>
    <col min="7678" max="7678" width="6.7109375" style="11" customWidth="1"/>
    <col min="7679" max="7679" width="9.85546875" style="11" bestFit="1" customWidth="1"/>
    <col min="7680" max="7680" width="6.7109375" style="11" customWidth="1"/>
    <col min="7681" max="7681" width="10.5703125" style="11" bestFit="1" customWidth="1"/>
    <col min="7682" max="7682" width="6.7109375" style="11" customWidth="1"/>
    <col min="7683" max="7683" width="10.5703125" style="11" bestFit="1" customWidth="1"/>
    <col min="7684" max="7684" width="6.7109375" style="11" customWidth="1"/>
    <col min="7685" max="7685" width="10.85546875" style="11" bestFit="1" customWidth="1"/>
    <col min="7686" max="7686" width="6.7109375" style="11" customWidth="1"/>
    <col min="7687" max="7687" width="10.85546875" style="11" bestFit="1" customWidth="1"/>
    <col min="7688" max="7688" width="6.7109375" style="11" customWidth="1"/>
    <col min="7689" max="7689" width="10.140625" style="11" bestFit="1" customWidth="1"/>
    <col min="7690" max="7690" width="6.7109375" style="11" customWidth="1"/>
    <col min="7691" max="7691" width="11.140625" style="11" bestFit="1" customWidth="1"/>
    <col min="7692" max="7692" width="6.7109375" style="11" customWidth="1"/>
    <col min="7693" max="7693" width="10.42578125" style="11" bestFit="1" customWidth="1"/>
    <col min="7694" max="7694" width="6.7109375" style="11" customWidth="1"/>
    <col min="7695" max="7695" width="10.85546875" style="11" bestFit="1" customWidth="1"/>
    <col min="7696" max="7696" width="6.7109375" style="11" customWidth="1"/>
    <col min="7697" max="7697" width="11.140625" style="11" bestFit="1" customWidth="1"/>
    <col min="7698" max="7698" width="6.7109375" style="11" customWidth="1"/>
    <col min="7699" max="7699" width="11.140625" style="11" bestFit="1" customWidth="1"/>
    <col min="7700" max="7700" width="6.7109375" style="11" customWidth="1"/>
    <col min="7701" max="7701" width="8.85546875" style="11" customWidth="1"/>
    <col min="7702" max="7702" width="10.85546875" style="11" bestFit="1" customWidth="1"/>
    <col min="7703" max="7928" width="6.5703125" style="11"/>
    <col min="7929" max="7929" width="6.7109375" style="11" customWidth="1"/>
    <col min="7930" max="7930" width="41.5703125" style="11" customWidth="1"/>
    <col min="7931" max="7931" width="15.85546875" style="11" bestFit="1" customWidth="1"/>
    <col min="7932" max="7932" width="16.28515625" style="11" bestFit="1" customWidth="1"/>
    <col min="7933" max="7933" width="10" style="11" bestFit="1" customWidth="1"/>
    <col min="7934" max="7934" width="6.7109375" style="11" customWidth="1"/>
    <col min="7935" max="7935" width="9.85546875" style="11" bestFit="1" customWidth="1"/>
    <col min="7936" max="7936" width="6.7109375" style="11" customWidth="1"/>
    <col min="7937" max="7937" width="10.5703125" style="11" bestFit="1" customWidth="1"/>
    <col min="7938" max="7938" width="6.7109375" style="11" customWidth="1"/>
    <col min="7939" max="7939" width="10.5703125" style="11" bestFit="1" customWidth="1"/>
    <col min="7940" max="7940" width="6.7109375" style="11" customWidth="1"/>
    <col min="7941" max="7941" width="10.85546875" style="11" bestFit="1" customWidth="1"/>
    <col min="7942" max="7942" width="6.7109375" style="11" customWidth="1"/>
    <col min="7943" max="7943" width="10.85546875" style="11" bestFit="1" customWidth="1"/>
    <col min="7944" max="7944" width="6.7109375" style="11" customWidth="1"/>
    <col min="7945" max="7945" width="10.140625" style="11" bestFit="1" customWidth="1"/>
    <col min="7946" max="7946" width="6.7109375" style="11" customWidth="1"/>
    <col min="7947" max="7947" width="11.140625" style="11" bestFit="1" customWidth="1"/>
    <col min="7948" max="7948" width="6.7109375" style="11" customWidth="1"/>
    <col min="7949" max="7949" width="10.42578125" style="11" bestFit="1" customWidth="1"/>
    <col min="7950" max="7950" width="6.7109375" style="11" customWidth="1"/>
    <col min="7951" max="7951" width="10.85546875" style="11" bestFit="1" customWidth="1"/>
    <col min="7952" max="7952" width="6.7109375" style="11" customWidth="1"/>
    <col min="7953" max="7953" width="11.140625" style="11" bestFit="1" customWidth="1"/>
    <col min="7954" max="7954" width="6.7109375" style="11" customWidth="1"/>
    <col min="7955" max="7955" width="11.140625" style="11" bestFit="1" customWidth="1"/>
    <col min="7956" max="7956" width="6.7109375" style="11" customWidth="1"/>
    <col min="7957" max="7957" width="8.85546875" style="11" customWidth="1"/>
    <col min="7958" max="7958" width="10.85546875" style="11" bestFit="1" customWidth="1"/>
    <col min="7959" max="8184" width="6.5703125" style="11"/>
    <col min="8185" max="8185" width="6.7109375" style="11" customWidth="1"/>
    <col min="8186" max="8186" width="41.5703125" style="11" customWidth="1"/>
    <col min="8187" max="8187" width="15.85546875" style="11" bestFit="1" customWidth="1"/>
    <col min="8188" max="8188" width="16.28515625" style="11" bestFit="1" customWidth="1"/>
    <col min="8189" max="8189" width="10" style="11" bestFit="1" customWidth="1"/>
    <col min="8190" max="8190" width="6.7109375" style="11" customWidth="1"/>
    <col min="8191" max="8191" width="9.85546875" style="11" bestFit="1" customWidth="1"/>
    <col min="8192" max="8192" width="6.7109375" style="11" customWidth="1"/>
    <col min="8193" max="8193" width="10.5703125" style="11" bestFit="1" customWidth="1"/>
    <col min="8194" max="8194" width="6.7109375" style="11" customWidth="1"/>
    <col min="8195" max="8195" width="10.5703125" style="11" bestFit="1" customWidth="1"/>
    <col min="8196" max="8196" width="6.7109375" style="11" customWidth="1"/>
    <col min="8197" max="8197" width="10.85546875" style="11" bestFit="1" customWidth="1"/>
    <col min="8198" max="8198" width="6.7109375" style="11" customWidth="1"/>
    <col min="8199" max="8199" width="10.85546875" style="11" bestFit="1" customWidth="1"/>
    <col min="8200" max="8200" width="6.7109375" style="11" customWidth="1"/>
    <col min="8201" max="8201" width="10.140625" style="11" bestFit="1" customWidth="1"/>
    <col min="8202" max="8202" width="6.7109375" style="11" customWidth="1"/>
    <col min="8203" max="8203" width="11.140625" style="11" bestFit="1" customWidth="1"/>
    <col min="8204" max="8204" width="6.7109375" style="11" customWidth="1"/>
    <col min="8205" max="8205" width="10.42578125" style="11" bestFit="1" customWidth="1"/>
    <col min="8206" max="8206" width="6.7109375" style="11" customWidth="1"/>
    <col min="8207" max="8207" width="10.85546875" style="11" bestFit="1" customWidth="1"/>
    <col min="8208" max="8208" width="6.7109375" style="11" customWidth="1"/>
    <col min="8209" max="8209" width="11.140625" style="11" bestFit="1" customWidth="1"/>
    <col min="8210" max="8210" width="6.7109375" style="11" customWidth="1"/>
    <col min="8211" max="8211" width="11.140625" style="11" bestFit="1" customWidth="1"/>
    <col min="8212" max="8212" width="6.7109375" style="11" customWidth="1"/>
    <col min="8213" max="8213" width="8.85546875" style="11" customWidth="1"/>
    <col min="8214" max="8214" width="10.85546875" style="11" bestFit="1" customWidth="1"/>
    <col min="8215" max="8440" width="6.5703125" style="11"/>
    <col min="8441" max="8441" width="6.7109375" style="11" customWidth="1"/>
    <col min="8442" max="8442" width="41.5703125" style="11" customWidth="1"/>
    <col min="8443" max="8443" width="15.85546875" style="11" bestFit="1" customWidth="1"/>
    <col min="8444" max="8444" width="16.28515625" style="11" bestFit="1" customWidth="1"/>
    <col min="8445" max="8445" width="10" style="11" bestFit="1" customWidth="1"/>
    <col min="8446" max="8446" width="6.7109375" style="11" customWidth="1"/>
    <col min="8447" max="8447" width="9.85546875" style="11" bestFit="1" customWidth="1"/>
    <col min="8448" max="8448" width="6.7109375" style="11" customWidth="1"/>
    <col min="8449" max="8449" width="10.5703125" style="11" bestFit="1" customWidth="1"/>
    <col min="8450" max="8450" width="6.7109375" style="11" customWidth="1"/>
    <col min="8451" max="8451" width="10.5703125" style="11" bestFit="1" customWidth="1"/>
    <col min="8452" max="8452" width="6.7109375" style="11" customWidth="1"/>
    <col min="8453" max="8453" width="10.85546875" style="11" bestFit="1" customWidth="1"/>
    <col min="8454" max="8454" width="6.7109375" style="11" customWidth="1"/>
    <col min="8455" max="8455" width="10.85546875" style="11" bestFit="1" customWidth="1"/>
    <col min="8456" max="8456" width="6.7109375" style="11" customWidth="1"/>
    <col min="8457" max="8457" width="10.140625" style="11" bestFit="1" customWidth="1"/>
    <col min="8458" max="8458" width="6.7109375" style="11" customWidth="1"/>
    <col min="8459" max="8459" width="11.140625" style="11" bestFit="1" customWidth="1"/>
    <col min="8460" max="8460" width="6.7109375" style="11" customWidth="1"/>
    <col min="8461" max="8461" width="10.42578125" style="11" bestFit="1" customWidth="1"/>
    <col min="8462" max="8462" width="6.7109375" style="11" customWidth="1"/>
    <col min="8463" max="8463" width="10.85546875" style="11" bestFit="1" customWidth="1"/>
    <col min="8464" max="8464" width="6.7109375" style="11" customWidth="1"/>
    <col min="8465" max="8465" width="11.140625" style="11" bestFit="1" customWidth="1"/>
    <col min="8466" max="8466" width="6.7109375" style="11" customWidth="1"/>
    <col min="8467" max="8467" width="11.140625" style="11" bestFit="1" customWidth="1"/>
    <col min="8468" max="8468" width="6.7109375" style="11" customWidth="1"/>
    <col min="8469" max="8469" width="8.85546875" style="11" customWidth="1"/>
    <col min="8470" max="8470" width="10.85546875" style="11" bestFit="1" customWidth="1"/>
    <col min="8471" max="8696" width="6.5703125" style="11"/>
    <col min="8697" max="8697" width="6.7109375" style="11" customWidth="1"/>
    <col min="8698" max="8698" width="41.5703125" style="11" customWidth="1"/>
    <col min="8699" max="8699" width="15.85546875" style="11" bestFit="1" customWidth="1"/>
    <col min="8700" max="8700" width="16.28515625" style="11" bestFit="1" customWidth="1"/>
    <col min="8701" max="8701" width="10" style="11" bestFit="1" customWidth="1"/>
    <col min="8702" max="8702" width="6.7109375" style="11" customWidth="1"/>
    <col min="8703" max="8703" width="9.85546875" style="11" bestFit="1" customWidth="1"/>
    <col min="8704" max="8704" width="6.7109375" style="11" customWidth="1"/>
    <col min="8705" max="8705" width="10.5703125" style="11" bestFit="1" customWidth="1"/>
    <col min="8706" max="8706" width="6.7109375" style="11" customWidth="1"/>
    <col min="8707" max="8707" width="10.5703125" style="11" bestFit="1" customWidth="1"/>
    <col min="8708" max="8708" width="6.7109375" style="11" customWidth="1"/>
    <col min="8709" max="8709" width="10.85546875" style="11" bestFit="1" customWidth="1"/>
    <col min="8710" max="8710" width="6.7109375" style="11" customWidth="1"/>
    <col min="8711" max="8711" width="10.85546875" style="11" bestFit="1" customWidth="1"/>
    <col min="8712" max="8712" width="6.7109375" style="11" customWidth="1"/>
    <col min="8713" max="8713" width="10.140625" style="11" bestFit="1" customWidth="1"/>
    <col min="8714" max="8714" width="6.7109375" style="11" customWidth="1"/>
    <col min="8715" max="8715" width="11.140625" style="11" bestFit="1" customWidth="1"/>
    <col min="8716" max="8716" width="6.7109375" style="11" customWidth="1"/>
    <col min="8717" max="8717" width="10.42578125" style="11" bestFit="1" customWidth="1"/>
    <col min="8718" max="8718" width="6.7109375" style="11" customWidth="1"/>
    <col min="8719" max="8719" width="10.85546875" style="11" bestFit="1" customWidth="1"/>
    <col min="8720" max="8720" width="6.7109375" style="11" customWidth="1"/>
    <col min="8721" max="8721" width="11.140625" style="11" bestFit="1" customWidth="1"/>
    <col min="8722" max="8722" width="6.7109375" style="11" customWidth="1"/>
    <col min="8723" max="8723" width="11.140625" style="11" bestFit="1" customWidth="1"/>
    <col min="8724" max="8724" width="6.7109375" style="11" customWidth="1"/>
    <col min="8725" max="8725" width="8.85546875" style="11" customWidth="1"/>
    <col min="8726" max="8726" width="10.85546875" style="11" bestFit="1" customWidth="1"/>
    <col min="8727" max="8952" width="6.5703125" style="11"/>
    <col min="8953" max="8953" width="6.7109375" style="11" customWidth="1"/>
    <col min="8954" max="8954" width="41.5703125" style="11" customWidth="1"/>
    <col min="8955" max="8955" width="15.85546875" style="11" bestFit="1" customWidth="1"/>
    <col min="8956" max="8956" width="16.28515625" style="11" bestFit="1" customWidth="1"/>
    <col min="8957" max="8957" width="10" style="11" bestFit="1" customWidth="1"/>
    <col min="8958" max="8958" width="6.7109375" style="11" customWidth="1"/>
    <col min="8959" max="8959" width="9.85546875" style="11" bestFit="1" customWidth="1"/>
    <col min="8960" max="8960" width="6.7109375" style="11" customWidth="1"/>
    <col min="8961" max="8961" width="10.5703125" style="11" bestFit="1" customWidth="1"/>
    <col min="8962" max="8962" width="6.7109375" style="11" customWidth="1"/>
    <col min="8963" max="8963" width="10.5703125" style="11" bestFit="1" customWidth="1"/>
    <col min="8964" max="8964" width="6.7109375" style="11" customWidth="1"/>
    <col min="8965" max="8965" width="10.85546875" style="11" bestFit="1" customWidth="1"/>
    <col min="8966" max="8966" width="6.7109375" style="11" customWidth="1"/>
    <col min="8967" max="8967" width="10.85546875" style="11" bestFit="1" customWidth="1"/>
    <col min="8968" max="8968" width="6.7109375" style="11" customWidth="1"/>
    <col min="8969" max="8969" width="10.140625" style="11" bestFit="1" customWidth="1"/>
    <col min="8970" max="8970" width="6.7109375" style="11" customWidth="1"/>
    <col min="8971" max="8971" width="11.140625" style="11" bestFit="1" customWidth="1"/>
    <col min="8972" max="8972" width="6.7109375" style="11" customWidth="1"/>
    <col min="8973" max="8973" width="10.42578125" style="11" bestFit="1" customWidth="1"/>
    <col min="8974" max="8974" width="6.7109375" style="11" customWidth="1"/>
    <col min="8975" max="8975" width="10.85546875" style="11" bestFit="1" customWidth="1"/>
    <col min="8976" max="8976" width="6.7109375" style="11" customWidth="1"/>
    <col min="8977" max="8977" width="11.140625" style="11" bestFit="1" customWidth="1"/>
    <col min="8978" max="8978" width="6.7109375" style="11" customWidth="1"/>
    <col min="8979" max="8979" width="11.140625" style="11" bestFit="1" customWidth="1"/>
    <col min="8980" max="8980" width="6.7109375" style="11" customWidth="1"/>
    <col min="8981" max="8981" width="8.85546875" style="11" customWidth="1"/>
    <col min="8982" max="8982" width="10.85546875" style="11" bestFit="1" customWidth="1"/>
    <col min="8983" max="9208" width="6.5703125" style="11"/>
    <col min="9209" max="9209" width="6.7109375" style="11" customWidth="1"/>
    <col min="9210" max="9210" width="41.5703125" style="11" customWidth="1"/>
    <col min="9211" max="9211" width="15.85546875" style="11" bestFit="1" customWidth="1"/>
    <col min="9212" max="9212" width="16.28515625" style="11" bestFit="1" customWidth="1"/>
    <col min="9213" max="9213" width="10" style="11" bestFit="1" customWidth="1"/>
    <col min="9214" max="9214" width="6.7109375" style="11" customWidth="1"/>
    <col min="9215" max="9215" width="9.85546875" style="11" bestFit="1" customWidth="1"/>
    <col min="9216" max="9216" width="6.7109375" style="11" customWidth="1"/>
    <col min="9217" max="9217" width="10.5703125" style="11" bestFit="1" customWidth="1"/>
    <col min="9218" max="9218" width="6.7109375" style="11" customWidth="1"/>
    <col min="9219" max="9219" width="10.5703125" style="11" bestFit="1" customWidth="1"/>
    <col min="9220" max="9220" width="6.7109375" style="11" customWidth="1"/>
    <col min="9221" max="9221" width="10.85546875" style="11" bestFit="1" customWidth="1"/>
    <col min="9222" max="9222" width="6.7109375" style="11" customWidth="1"/>
    <col min="9223" max="9223" width="10.85546875" style="11" bestFit="1" customWidth="1"/>
    <col min="9224" max="9224" width="6.7109375" style="11" customWidth="1"/>
    <col min="9225" max="9225" width="10.140625" style="11" bestFit="1" customWidth="1"/>
    <col min="9226" max="9226" width="6.7109375" style="11" customWidth="1"/>
    <col min="9227" max="9227" width="11.140625" style="11" bestFit="1" customWidth="1"/>
    <col min="9228" max="9228" width="6.7109375" style="11" customWidth="1"/>
    <col min="9229" max="9229" width="10.42578125" style="11" bestFit="1" customWidth="1"/>
    <col min="9230" max="9230" width="6.7109375" style="11" customWidth="1"/>
    <col min="9231" max="9231" width="10.85546875" style="11" bestFit="1" customWidth="1"/>
    <col min="9232" max="9232" width="6.7109375" style="11" customWidth="1"/>
    <col min="9233" max="9233" width="11.140625" style="11" bestFit="1" customWidth="1"/>
    <col min="9234" max="9234" width="6.7109375" style="11" customWidth="1"/>
    <col min="9235" max="9235" width="11.140625" style="11" bestFit="1" customWidth="1"/>
    <col min="9236" max="9236" width="6.7109375" style="11" customWidth="1"/>
    <col min="9237" max="9237" width="8.85546875" style="11" customWidth="1"/>
    <col min="9238" max="9238" width="10.85546875" style="11" bestFit="1" customWidth="1"/>
    <col min="9239" max="9464" width="6.5703125" style="11"/>
    <col min="9465" max="9465" width="6.7109375" style="11" customWidth="1"/>
    <col min="9466" max="9466" width="41.5703125" style="11" customWidth="1"/>
    <col min="9467" max="9467" width="15.85546875" style="11" bestFit="1" customWidth="1"/>
    <col min="9468" max="9468" width="16.28515625" style="11" bestFit="1" customWidth="1"/>
    <col min="9469" max="9469" width="10" style="11" bestFit="1" customWidth="1"/>
    <col min="9470" max="9470" width="6.7109375" style="11" customWidth="1"/>
    <col min="9471" max="9471" width="9.85546875" style="11" bestFit="1" customWidth="1"/>
    <col min="9472" max="9472" width="6.7109375" style="11" customWidth="1"/>
    <col min="9473" max="9473" width="10.5703125" style="11" bestFit="1" customWidth="1"/>
    <col min="9474" max="9474" width="6.7109375" style="11" customWidth="1"/>
    <col min="9475" max="9475" width="10.5703125" style="11" bestFit="1" customWidth="1"/>
    <col min="9476" max="9476" width="6.7109375" style="11" customWidth="1"/>
    <col min="9477" max="9477" width="10.85546875" style="11" bestFit="1" customWidth="1"/>
    <col min="9478" max="9478" width="6.7109375" style="11" customWidth="1"/>
    <col min="9479" max="9479" width="10.85546875" style="11" bestFit="1" customWidth="1"/>
    <col min="9480" max="9480" width="6.7109375" style="11" customWidth="1"/>
    <col min="9481" max="9481" width="10.140625" style="11" bestFit="1" customWidth="1"/>
    <col min="9482" max="9482" width="6.7109375" style="11" customWidth="1"/>
    <col min="9483" max="9483" width="11.140625" style="11" bestFit="1" customWidth="1"/>
    <col min="9484" max="9484" width="6.7109375" style="11" customWidth="1"/>
    <col min="9485" max="9485" width="10.42578125" style="11" bestFit="1" customWidth="1"/>
    <col min="9486" max="9486" width="6.7109375" style="11" customWidth="1"/>
    <col min="9487" max="9487" width="10.85546875" style="11" bestFit="1" customWidth="1"/>
    <col min="9488" max="9488" width="6.7109375" style="11" customWidth="1"/>
    <col min="9489" max="9489" width="11.140625" style="11" bestFit="1" customWidth="1"/>
    <col min="9490" max="9490" width="6.7109375" style="11" customWidth="1"/>
    <col min="9491" max="9491" width="11.140625" style="11" bestFit="1" customWidth="1"/>
    <col min="9492" max="9492" width="6.7109375" style="11" customWidth="1"/>
    <col min="9493" max="9493" width="8.85546875" style="11" customWidth="1"/>
    <col min="9494" max="9494" width="10.85546875" style="11" bestFit="1" customWidth="1"/>
    <col min="9495" max="9720" width="6.5703125" style="11"/>
    <col min="9721" max="9721" width="6.7109375" style="11" customWidth="1"/>
    <col min="9722" max="9722" width="41.5703125" style="11" customWidth="1"/>
    <col min="9723" max="9723" width="15.85546875" style="11" bestFit="1" customWidth="1"/>
    <col min="9724" max="9724" width="16.28515625" style="11" bestFit="1" customWidth="1"/>
    <col min="9725" max="9725" width="10" style="11" bestFit="1" customWidth="1"/>
    <col min="9726" max="9726" width="6.7109375" style="11" customWidth="1"/>
    <col min="9727" max="9727" width="9.85546875" style="11" bestFit="1" customWidth="1"/>
    <col min="9728" max="9728" width="6.7109375" style="11" customWidth="1"/>
    <col min="9729" max="9729" width="10.5703125" style="11" bestFit="1" customWidth="1"/>
    <col min="9730" max="9730" width="6.7109375" style="11" customWidth="1"/>
    <col min="9731" max="9731" width="10.5703125" style="11" bestFit="1" customWidth="1"/>
    <col min="9732" max="9732" width="6.7109375" style="11" customWidth="1"/>
    <col min="9733" max="9733" width="10.85546875" style="11" bestFit="1" customWidth="1"/>
    <col min="9734" max="9734" width="6.7109375" style="11" customWidth="1"/>
    <col min="9735" max="9735" width="10.85546875" style="11" bestFit="1" customWidth="1"/>
    <col min="9736" max="9736" width="6.7109375" style="11" customWidth="1"/>
    <col min="9737" max="9737" width="10.140625" style="11" bestFit="1" customWidth="1"/>
    <col min="9738" max="9738" width="6.7109375" style="11" customWidth="1"/>
    <col min="9739" max="9739" width="11.140625" style="11" bestFit="1" customWidth="1"/>
    <col min="9740" max="9740" width="6.7109375" style="11" customWidth="1"/>
    <col min="9741" max="9741" width="10.42578125" style="11" bestFit="1" customWidth="1"/>
    <col min="9742" max="9742" width="6.7109375" style="11" customWidth="1"/>
    <col min="9743" max="9743" width="10.85546875" style="11" bestFit="1" customWidth="1"/>
    <col min="9744" max="9744" width="6.7109375" style="11" customWidth="1"/>
    <col min="9745" max="9745" width="11.140625" style="11" bestFit="1" customWidth="1"/>
    <col min="9746" max="9746" width="6.7109375" style="11" customWidth="1"/>
    <col min="9747" max="9747" width="11.140625" style="11" bestFit="1" customWidth="1"/>
    <col min="9748" max="9748" width="6.7109375" style="11" customWidth="1"/>
    <col min="9749" max="9749" width="8.85546875" style="11" customWidth="1"/>
    <col min="9750" max="9750" width="10.85546875" style="11" bestFit="1" customWidth="1"/>
    <col min="9751" max="9976" width="6.5703125" style="11"/>
    <col min="9977" max="9977" width="6.7109375" style="11" customWidth="1"/>
    <col min="9978" max="9978" width="41.5703125" style="11" customWidth="1"/>
    <col min="9979" max="9979" width="15.85546875" style="11" bestFit="1" customWidth="1"/>
    <col min="9980" max="9980" width="16.28515625" style="11" bestFit="1" customWidth="1"/>
    <col min="9981" max="9981" width="10" style="11" bestFit="1" customWidth="1"/>
    <col min="9982" max="9982" width="6.7109375" style="11" customWidth="1"/>
    <col min="9983" max="9983" width="9.85546875" style="11" bestFit="1" customWidth="1"/>
    <col min="9984" max="9984" width="6.7109375" style="11" customWidth="1"/>
    <col min="9985" max="9985" width="10.5703125" style="11" bestFit="1" customWidth="1"/>
    <col min="9986" max="9986" width="6.7109375" style="11" customWidth="1"/>
    <col min="9987" max="9987" width="10.5703125" style="11" bestFit="1" customWidth="1"/>
    <col min="9988" max="9988" width="6.7109375" style="11" customWidth="1"/>
    <col min="9989" max="9989" width="10.85546875" style="11" bestFit="1" customWidth="1"/>
    <col min="9990" max="9990" width="6.7109375" style="11" customWidth="1"/>
    <col min="9991" max="9991" width="10.85546875" style="11" bestFit="1" customWidth="1"/>
    <col min="9992" max="9992" width="6.7109375" style="11" customWidth="1"/>
    <col min="9993" max="9993" width="10.140625" style="11" bestFit="1" customWidth="1"/>
    <col min="9994" max="9994" width="6.7109375" style="11" customWidth="1"/>
    <col min="9995" max="9995" width="11.140625" style="11" bestFit="1" customWidth="1"/>
    <col min="9996" max="9996" width="6.7109375" style="11" customWidth="1"/>
    <col min="9997" max="9997" width="10.42578125" style="11" bestFit="1" customWidth="1"/>
    <col min="9998" max="9998" width="6.7109375" style="11" customWidth="1"/>
    <col min="9999" max="9999" width="10.85546875" style="11" bestFit="1" customWidth="1"/>
    <col min="10000" max="10000" width="6.7109375" style="11" customWidth="1"/>
    <col min="10001" max="10001" width="11.140625" style="11" bestFit="1" customWidth="1"/>
    <col min="10002" max="10002" width="6.7109375" style="11" customWidth="1"/>
    <col min="10003" max="10003" width="11.140625" style="11" bestFit="1" customWidth="1"/>
    <col min="10004" max="10004" width="6.7109375" style="11" customWidth="1"/>
    <col min="10005" max="10005" width="8.85546875" style="11" customWidth="1"/>
    <col min="10006" max="10006" width="10.85546875" style="11" bestFit="1" customWidth="1"/>
    <col min="10007" max="10232" width="6.5703125" style="11"/>
    <col min="10233" max="10233" width="6.7109375" style="11" customWidth="1"/>
    <col min="10234" max="10234" width="41.5703125" style="11" customWidth="1"/>
    <col min="10235" max="10235" width="15.85546875" style="11" bestFit="1" customWidth="1"/>
    <col min="10236" max="10236" width="16.28515625" style="11" bestFit="1" customWidth="1"/>
    <col min="10237" max="10237" width="10" style="11" bestFit="1" customWidth="1"/>
    <col min="10238" max="10238" width="6.7109375" style="11" customWidth="1"/>
    <col min="10239" max="10239" width="9.85546875" style="11" bestFit="1" customWidth="1"/>
    <col min="10240" max="10240" width="6.7109375" style="11" customWidth="1"/>
    <col min="10241" max="10241" width="10.5703125" style="11" bestFit="1" customWidth="1"/>
    <col min="10242" max="10242" width="6.7109375" style="11" customWidth="1"/>
    <col min="10243" max="10243" width="10.5703125" style="11" bestFit="1" customWidth="1"/>
    <col min="10244" max="10244" width="6.7109375" style="11" customWidth="1"/>
    <col min="10245" max="10245" width="10.85546875" style="11" bestFit="1" customWidth="1"/>
    <col min="10246" max="10246" width="6.7109375" style="11" customWidth="1"/>
    <col min="10247" max="10247" width="10.85546875" style="11" bestFit="1" customWidth="1"/>
    <col min="10248" max="10248" width="6.7109375" style="11" customWidth="1"/>
    <col min="10249" max="10249" width="10.140625" style="11" bestFit="1" customWidth="1"/>
    <col min="10250" max="10250" width="6.7109375" style="11" customWidth="1"/>
    <col min="10251" max="10251" width="11.140625" style="11" bestFit="1" customWidth="1"/>
    <col min="10252" max="10252" width="6.7109375" style="11" customWidth="1"/>
    <col min="10253" max="10253" width="10.42578125" style="11" bestFit="1" customWidth="1"/>
    <col min="10254" max="10254" width="6.7109375" style="11" customWidth="1"/>
    <col min="10255" max="10255" width="10.85546875" style="11" bestFit="1" customWidth="1"/>
    <col min="10256" max="10256" width="6.7109375" style="11" customWidth="1"/>
    <col min="10257" max="10257" width="11.140625" style="11" bestFit="1" customWidth="1"/>
    <col min="10258" max="10258" width="6.7109375" style="11" customWidth="1"/>
    <col min="10259" max="10259" width="11.140625" style="11" bestFit="1" customWidth="1"/>
    <col min="10260" max="10260" width="6.7109375" style="11" customWidth="1"/>
    <col min="10261" max="10261" width="8.85546875" style="11" customWidth="1"/>
    <col min="10262" max="10262" width="10.85546875" style="11" bestFit="1" customWidth="1"/>
    <col min="10263" max="10488" width="6.5703125" style="11"/>
    <col min="10489" max="10489" width="6.7109375" style="11" customWidth="1"/>
    <col min="10490" max="10490" width="41.5703125" style="11" customWidth="1"/>
    <col min="10491" max="10491" width="15.85546875" style="11" bestFit="1" customWidth="1"/>
    <col min="10492" max="10492" width="16.28515625" style="11" bestFit="1" customWidth="1"/>
    <col min="10493" max="10493" width="10" style="11" bestFit="1" customWidth="1"/>
    <col min="10494" max="10494" width="6.7109375" style="11" customWidth="1"/>
    <col min="10495" max="10495" width="9.85546875" style="11" bestFit="1" customWidth="1"/>
    <col min="10496" max="10496" width="6.7109375" style="11" customWidth="1"/>
    <col min="10497" max="10497" width="10.5703125" style="11" bestFit="1" customWidth="1"/>
    <col min="10498" max="10498" width="6.7109375" style="11" customWidth="1"/>
    <col min="10499" max="10499" width="10.5703125" style="11" bestFit="1" customWidth="1"/>
    <col min="10500" max="10500" width="6.7109375" style="11" customWidth="1"/>
    <col min="10501" max="10501" width="10.85546875" style="11" bestFit="1" customWidth="1"/>
    <col min="10502" max="10502" width="6.7109375" style="11" customWidth="1"/>
    <col min="10503" max="10503" width="10.85546875" style="11" bestFit="1" customWidth="1"/>
    <col min="10504" max="10504" width="6.7109375" style="11" customWidth="1"/>
    <col min="10505" max="10505" width="10.140625" style="11" bestFit="1" customWidth="1"/>
    <col min="10506" max="10506" width="6.7109375" style="11" customWidth="1"/>
    <col min="10507" max="10507" width="11.140625" style="11" bestFit="1" customWidth="1"/>
    <col min="10508" max="10508" width="6.7109375" style="11" customWidth="1"/>
    <col min="10509" max="10509" width="10.42578125" style="11" bestFit="1" customWidth="1"/>
    <col min="10510" max="10510" width="6.7109375" style="11" customWidth="1"/>
    <col min="10511" max="10511" width="10.85546875" style="11" bestFit="1" customWidth="1"/>
    <col min="10512" max="10512" width="6.7109375" style="11" customWidth="1"/>
    <col min="10513" max="10513" width="11.140625" style="11" bestFit="1" customWidth="1"/>
    <col min="10514" max="10514" width="6.7109375" style="11" customWidth="1"/>
    <col min="10515" max="10515" width="11.140625" style="11" bestFit="1" customWidth="1"/>
    <col min="10516" max="10516" width="6.7109375" style="11" customWidth="1"/>
    <col min="10517" max="10517" width="8.85546875" style="11" customWidth="1"/>
    <col min="10518" max="10518" width="10.85546875" style="11" bestFit="1" customWidth="1"/>
    <col min="10519" max="10744" width="6.5703125" style="11"/>
    <col min="10745" max="10745" width="6.7109375" style="11" customWidth="1"/>
    <col min="10746" max="10746" width="41.5703125" style="11" customWidth="1"/>
    <col min="10747" max="10747" width="15.85546875" style="11" bestFit="1" customWidth="1"/>
    <col min="10748" max="10748" width="16.28515625" style="11" bestFit="1" customWidth="1"/>
    <col min="10749" max="10749" width="10" style="11" bestFit="1" customWidth="1"/>
    <col min="10750" max="10750" width="6.7109375" style="11" customWidth="1"/>
    <col min="10751" max="10751" width="9.85546875" style="11" bestFit="1" customWidth="1"/>
    <col min="10752" max="10752" width="6.7109375" style="11" customWidth="1"/>
    <col min="10753" max="10753" width="10.5703125" style="11" bestFit="1" customWidth="1"/>
    <col min="10754" max="10754" width="6.7109375" style="11" customWidth="1"/>
    <col min="10755" max="10755" width="10.5703125" style="11" bestFit="1" customWidth="1"/>
    <col min="10756" max="10756" width="6.7109375" style="11" customWidth="1"/>
    <col min="10757" max="10757" width="10.85546875" style="11" bestFit="1" customWidth="1"/>
    <col min="10758" max="10758" width="6.7109375" style="11" customWidth="1"/>
    <col min="10759" max="10759" width="10.85546875" style="11" bestFit="1" customWidth="1"/>
    <col min="10760" max="10760" width="6.7109375" style="11" customWidth="1"/>
    <col min="10761" max="10761" width="10.140625" style="11" bestFit="1" customWidth="1"/>
    <col min="10762" max="10762" width="6.7109375" style="11" customWidth="1"/>
    <col min="10763" max="10763" width="11.140625" style="11" bestFit="1" customWidth="1"/>
    <col min="10764" max="10764" width="6.7109375" style="11" customWidth="1"/>
    <col min="10765" max="10765" width="10.42578125" style="11" bestFit="1" customWidth="1"/>
    <col min="10766" max="10766" width="6.7109375" style="11" customWidth="1"/>
    <col min="10767" max="10767" width="10.85546875" style="11" bestFit="1" customWidth="1"/>
    <col min="10768" max="10768" width="6.7109375" style="11" customWidth="1"/>
    <col min="10769" max="10769" width="11.140625" style="11" bestFit="1" customWidth="1"/>
    <col min="10770" max="10770" width="6.7109375" style="11" customWidth="1"/>
    <col min="10771" max="10771" width="11.140625" style="11" bestFit="1" customWidth="1"/>
    <col min="10772" max="10772" width="6.7109375" style="11" customWidth="1"/>
    <col min="10773" max="10773" width="8.85546875" style="11" customWidth="1"/>
    <col min="10774" max="10774" width="10.85546875" style="11" bestFit="1" customWidth="1"/>
    <col min="10775" max="11000" width="6.5703125" style="11"/>
    <col min="11001" max="11001" width="6.7109375" style="11" customWidth="1"/>
    <col min="11002" max="11002" width="41.5703125" style="11" customWidth="1"/>
    <col min="11003" max="11003" width="15.85546875" style="11" bestFit="1" customWidth="1"/>
    <col min="11004" max="11004" width="16.28515625" style="11" bestFit="1" customWidth="1"/>
    <col min="11005" max="11005" width="10" style="11" bestFit="1" customWidth="1"/>
    <col min="11006" max="11006" width="6.7109375" style="11" customWidth="1"/>
    <col min="11007" max="11007" width="9.85546875" style="11" bestFit="1" customWidth="1"/>
    <col min="11008" max="11008" width="6.7109375" style="11" customWidth="1"/>
    <col min="11009" max="11009" width="10.5703125" style="11" bestFit="1" customWidth="1"/>
    <col min="11010" max="11010" width="6.7109375" style="11" customWidth="1"/>
    <col min="11011" max="11011" width="10.5703125" style="11" bestFit="1" customWidth="1"/>
    <col min="11012" max="11012" width="6.7109375" style="11" customWidth="1"/>
    <col min="11013" max="11013" width="10.85546875" style="11" bestFit="1" customWidth="1"/>
    <col min="11014" max="11014" width="6.7109375" style="11" customWidth="1"/>
    <col min="11015" max="11015" width="10.85546875" style="11" bestFit="1" customWidth="1"/>
    <col min="11016" max="11016" width="6.7109375" style="11" customWidth="1"/>
    <col min="11017" max="11017" width="10.140625" style="11" bestFit="1" customWidth="1"/>
    <col min="11018" max="11018" width="6.7109375" style="11" customWidth="1"/>
    <col min="11019" max="11019" width="11.140625" style="11" bestFit="1" customWidth="1"/>
    <col min="11020" max="11020" width="6.7109375" style="11" customWidth="1"/>
    <col min="11021" max="11021" width="10.42578125" style="11" bestFit="1" customWidth="1"/>
    <col min="11022" max="11022" width="6.7109375" style="11" customWidth="1"/>
    <col min="11023" max="11023" width="10.85546875" style="11" bestFit="1" customWidth="1"/>
    <col min="11024" max="11024" width="6.7109375" style="11" customWidth="1"/>
    <col min="11025" max="11025" width="11.140625" style="11" bestFit="1" customWidth="1"/>
    <col min="11026" max="11026" width="6.7109375" style="11" customWidth="1"/>
    <col min="11027" max="11027" width="11.140625" style="11" bestFit="1" customWidth="1"/>
    <col min="11028" max="11028" width="6.7109375" style="11" customWidth="1"/>
    <col min="11029" max="11029" width="8.85546875" style="11" customWidth="1"/>
    <col min="11030" max="11030" width="10.85546875" style="11" bestFit="1" customWidth="1"/>
    <col min="11031" max="11256" width="6.5703125" style="11"/>
    <col min="11257" max="11257" width="6.7109375" style="11" customWidth="1"/>
    <col min="11258" max="11258" width="41.5703125" style="11" customWidth="1"/>
    <col min="11259" max="11259" width="15.85546875" style="11" bestFit="1" customWidth="1"/>
    <col min="11260" max="11260" width="16.28515625" style="11" bestFit="1" customWidth="1"/>
    <col min="11261" max="11261" width="10" style="11" bestFit="1" customWidth="1"/>
    <col min="11262" max="11262" width="6.7109375" style="11" customWidth="1"/>
    <col min="11263" max="11263" width="9.85546875" style="11" bestFit="1" customWidth="1"/>
    <col min="11264" max="11264" width="6.7109375" style="11" customWidth="1"/>
    <col min="11265" max="11265" width="10.5703125" style="11" bestFit="1" customWidth="1"/>
    <col min="11266" max="11266" width="6.7109375" style="11" customWidth="1"/>
    <col min="11267" max="11267" width="10.5703125" style="11" bestFit="1" customWidth="1"/>
    <col min="11268" max="11268" width="6.7109375" style="11" customWidth="1"/>
    <col min="11269" max="11269" width="10.85546875" style="11" bestFit="1" customWidth="1"/>
    <col min="11270" max="11270" width="6.7109375" style="11" customWidth="1"/>
    <col min="11271" max="11271" width="10.85546875" style="11" bestFit="1" customWidth="1"/>
    <col min="11272" max="11272" width="6.7109375" style="11" customWidth="1"/>
    <col min="11273" max="11273" width="10.140625" style="11" bestFit="1" customWidth="1"/>
    <col min="11274" max="11274" width="6.7109375" style="11" customWidth="1"/>
    <col min="11275" max="11275" width="11.140625" style="11" bestFit="1" customWidth="1"/>
    <col min="11276" max="11276" width="6.7109375" style="11" customWidth="1"/>
    <col min="11277" max="11277" width="10.42578125" style="11" bestFit="1" customWidth="1"/>
    <col min="11278" max="11278" width="6.7109375" style="11" customWidth="1"/>
    <col min="11279" max="11279" width="10.85546875" style="11" bestFit="1" customWidth="1"/>
    <col min="11280" max="11280" width="6.7109375" style="11" customWidth="1"/>
    <col min="11281" max="11281" width="11.140625" style="11" bestFit="1" customWidth="1"/>
    <col min="11282" max="11282" width="6.7109375" style="11" customWidth="1"/>
    <col min="11283" max="11283" width="11.140625" style="11" bestFit="1" customWidth="1"/>
    <col min="11284" max="11284" width="6.7109375" style="11" customWidth="1"/>
    <col min="11285" max="11285" width="8.85546875" style="11" customWidth="1"/>
    <col min="11286" max="11286" width="10.85546875" style="11" bestFit="1" customWidth="1"/>
    <col min="11287" max="11512" width="6.5703125" style="11"/>
    <col min="11513" max="11513" width="6.7109375" style="11" customWidth="1"/>
    <col min="11514" max="11514" width="41.5703125" style="11" customWidth="1"/>
    <col min="11515" max="11515" width="15.85546875" style="11" bestFit="1" customWidth="1"/>
    <col min="11516" max="11516" width="16.28515625" style="11" bestFit="1" customWidth="1"/>
    <col min="11517" max="11517" width="10" style="11" bestFit="1" customWidth="1"/>
    <col min="11518" max="11518" width="6.7109375" style="11" customWidth="1"/>
    <col min="11519" max="11519" width="9.85546875" style="11" bestFit="1" customWidth="1"/>
    <col min="11520" max="11520" width="6.7109375" style="11" customWidth="1"/>
    <col min="11521" max="11521" width="10.5703125" style="11" bestFit="1" customWidth="1"/>
    <col min="11522" max="11522" width="6.7109375" style="11" customWidth="1"/>
    <col min="11523" max="11523" width="10.5703125" style="11" bestFit="1" customWidth="1"/>
    <col min="11524" max="11524" width="6.7109375" style="11" customWidth="1"/>
    <col min="11525" max="11525" width="10.85546875" style="11" bestFit="1" customWidth="1"/>
    <col min="11526" max="11526" width="6.7109375" style="11" customWidth="1"/>
    <col min="11527" max="11527" width="10.85546875" style="11" bestFit="1" customWidth="1"/>
    <col min="11528" max="11528" width="6.7109375" style="11" customWidth="1"/>
    <col min="11529" max="11529" width="10.140625" style="11" bestFit="1" customWidth="1"/>
    <col min="11530" max="11530" width="6.7109375" style="11" customWidth="1"/>
    <col min="11531" max="11531" width="11.140625" style="11" bestFit="1" customWidth="1"/>
    <col min="11532" max="11532" width="6.7109375" style="11" customWidth="1"/>
    <col min="11533" max="11533" width="10.42578125" style="11" bestFit="1" customWidth="1"/>
    <col min="11534" max="11534" width="6.7109375" style="11" customWidth="1"/>
    <col min="11535" max="11535" width="10.85546875" style="11" bestFit="1" customWidth="1"/>
    <col min="11536" max="11536" width="6.7109375" style="11" customWidth="1"/>
    <col min="11537" max="11537" width="11.140625" style="11" bestFit="1" customWidth="1"/>
    <col min="11538" max="11538" width="6.7109375" style="11" customWidth="1"/>
    <col min="11539" max="11539" width="11.140625" style="11" bestFit="1" customWidth="1"/>
    <col min="11540" max="11540" width="6.7109375" style="11" customWidth="1"/>
    <col min="11541" max="11541" width="8.85546875" style="11" customWidth="1"/>
    <col min="11542" max="11542" width="10.85546875" style="11" bestFit="1" customWidth="1"/>
    <col min="11543" max="11768" width="6.5703125" style="11"/>
    <col min="11769" max="11769" width="6.7109375" style="11" customWidth="1"/>
    <col min="11770" max="11770" width="41.5703125" style="11" customWidth="1"/>
    <col min="11771" max="11771" width="15.85546875" style="11" bestFit="1" customWidth="1"/>
    <col min="11772" max="11772" width="16.28515625" style="11" bestFit="1" customWidth="1"/>
    <col min="11773" max="11773" width="10" style="11" bestFit="1" customWidth="1"/>
    <col min="11774" max="11774" width="6.7109375" style="11" customWidth="1"/>
    <col min="11775" max="11775" width="9.85546875" style="11" bestFit="1" customWidth="1"/>
    <col min="11776" max="11776" width="6.7109375" style="11" customWidth="1"/>
    <col min="11777" max="11777" width="10.5703125" style="11" bestFit="1" customWidth="1"/>
    <col min="11778" max="11778" width="6.7109375" style="11" customWidth="1"/>
    <col min="11779" max="11779" width="10.5703125" style="11" bestFit="1" customWidth="1"/>
    <col min="11780" max="11780" width="6.7109375" style="11" customWidth="1"/>
    <col min="11781" max="11781" width="10.85546875" style="11" bestFit="1" customWidth="1"/>
    <col min="11782" max="11782" width="6.7109375" style="11" customWidth="1"/>
    <col min="11783" max="11783" width="10.85546875" style="11" bestFit="1" customWidth="1"/>
    <col min="11784" max="11784" width="6.7109375" style="11" customWidth="1"/>
    <col min="11785" max="11785" width="10.140625" style="11" bestFit="1" customWidth="1"/>
    <col min="11786" max="11786" width="6.7109375" style="11" customWidth="1"/>
    <col min="11787" max="11787" width="11.140625" style="11" bestFit="1" customWidth="1"/>
    <col min="11788" max="11788" width="6.7109375" style="11" customWidth="1"/>
    <col min="11789" max="11789" width="10.42578125" style="11" bestFit="1" customWidth="1"/>
    <col min="11790" max="11790" width="6.7109375" style="11" customWidth="1"/>
    <col min="11791" max="11791" width="10.85546875" style="11" bestFit="1" customWidth="1"/>
    <col min="11792" max="11792" width="6.7109375" style="11" customWidth="1"/>
    <col min="11793" max="11793" width="11.140625" style="11" bestFit="1" customWidth="1"/>
    <col min="11794" max="11794" width="6.7109375" style="11" customWidth="1"/>
    <col min="11795" max="11795" width="11.140625" style="11" bestFit="1" customWidth="1"/>
    <col min="11796" max="11796" width="6.7109375" style="11" customWidth="1"/>
    <col min="11797" max="11797" width="8.85546875" style="11" customWidth="1"/>
    <col min="11798" max="11798" width="10.85546875" style="11" bestFit="1" customWidth="1"/>
    <col min="11799" max="12024" width="6.5703125" style="11"/>
    <col min="12025" max="12025" width="6.7109375" style="11" customWidth="1"/>
    <col min="12026" max="12026" width="41.5703125" style="11" customWidth="1"/>
    <col min="12027" max="12027" width="15.85546875" style="11" bestFit="1" customWidth="1"/>
    <col min="12028" max="12028" width="16.28515625" style="11" bestFit="1" customWidth="1"/>
    <col min="12029" max="12029" width="10" style="11" bestFit="1" customWidth="1"/>
    <col min="12030" max="12030" width="6.7109375" style="11" customWidth="1"/>
    <col min="12031" max="12031" width="9.85546875" style="11" bestFit="1" customWidth="1"/>
    <col min="12032" max="12032" width="6.7109375" style="11" customWidth="1"/>
    <col min="12033" max="12033" width="10.5703125" style="11" bestFit="1" customWidth="1"/>
    <col min="12034" max="12034" width="6.7109375" style="11" customWidth="1"/>
    <col min="12035" max="12035" width="10.5703125" style="11" bestFit="1" customWidth="1"/>
    <col min="12036" max="12036" width="6.7109375" style="11" customWidth="1"/>
    <col min="12037" max="12037" width="10.85546875" style="11" bestFit="1" customWidth="1"/>
    <col min="12038" max="12038" width="6.7109375" style="11" customWidth="1"/>
    <col min="12039" max="12039" width="10.85546875" style="11" bestFit="1" customWidth="1"/>
    <col min="12040" max="12040" width="6.7109375" style="11" customWidth="1"/>
    <col min="12041" max="12041" width="10.140625" style="11" bestFit="1" customWidth="1"/>
    <col min="12042" max="12042" width="6.7109375" style="11" customWidth="1"/>
    <col min="12043" max="12043" width="11.140625" style="11" bestFit="1" customWidth="1"/>
    <col min="12044" max="12044" width="6.7109375" style="11" customWidth="1"/>
    <col min="12045" max="12045" width="10.42578125" style="11" bestFit="1" customWidth="1"/>
    <col min="12046" max="12046" width="6.7109375" style="11" customWidth="1"/>
    <col min="12047" max="12047" width="10.85546875" style="11" bestFit="1" customWidth="1"/>
    <col min="12048" max="12048" width="6.7109375" style="11" customWidth="1"/>
    <col min="12049" max="12049" width="11.140625" style="11" bestFit="1" customWidth="1"/>
    <col min="12050" max="12050" width="6.7109375" style="11" customWidth="1"/>
    <col min="12051" max="12051" width="11.140625" style="11" bestFit="1" customWidth="1"/>
    <col min="12052" max="12052" width="6.7109375" style="11" customWidth="1"/>
    <col min="12053" max="12053" width="8.85546875" style="11" customWidth="1"/>
    <col min="12054" max="12054" width="10.85546875" style="11" bestFit="1" customWidth="1"/>
    <col min="12055" max="12280" width="6.5703125" style="11"/>
    <col min="12281" max="12281" width="6.7109375" style="11" customWidth="1"/>
    <col min="12282" max="12282" width="41.5703125" style="11" customWidth="1"/>
    <col min="12283" max="12283" width="15.85546875" style="11" bestFit="1" customWidth="1"/>
    <col min="12284" max="12284" width="16.28515625" style="11" bestFit="1" customWidth="1"/>
    <col min="12285" max="12285" width="10" style="11" bestFit="1" customWidth="1"/>
    <col min="12286" max="12286" width="6.7109375" style="11" customWidth="1"/>
    <col min="12287" max="12287" width="9.85546875" style="11" bestFit="1" customWidth="1"/>
    <col min="12288" max="12288" width="6.7109375" style="11" customWidth="1"/>
    <col min="12289" max="12289" width="10.5703125" style="11" bestFit="1" customWidth="1"/>
    <col min="12290" max="12290" width="6.7109375" style="11" customWidth="1"/>
    <col min="12291" max="12291" width="10.5703125" style="11" bestFit="1" customWidth="1"/>
    <col min="12292" max="12292" width="6.7109375" style="11" customWidth="1"/>
    <col min="12293" max="12293" width="10.85546875" style="11" bestFit="1" customWidth="1"/>
    <col min="12294" max="12294" width="6.7109375" style="11" customWidth="1"/>
    <col min="12295" max="12295" width="10.85546875" style="11" bestFit="1" customWidth="1"/>
    <col min="12296" max="12296" width="6.7109375" style="11" customWidth="1"/>
    <col min="12297" max="12297" width="10.140625" style="11" bestFit="1" customWidth="1"/>
    <col min="12298" max="12298" width="6.7109375" style="11" customWidth="1"/>
    <col min="12299" max="12299" width="11.140625" style="11" bestFit="1" customWidth="1"/>
    <col min="12300" max="12300" width="6.7109375" style="11" customWidth="1"/>
    <col min="12301" max="12301" width="10.42578125" style="11" bestFit="1" customWidth="1"/>
    <col min="12302" max="12302" width="6.7109375" style="11" customWidth="1"/>
    <col min="12303" max="12303" width="10.85546875" style="11" bestFit="1" customWidth="1"/>
    <col min="12304" max="12304" width="6.7109375" style="11" customWidth="1"/>
    <col min="12305" max="12305" width="11.140625" style="11" bestFit="1" customWidth="1"/>
    <col min="12306" max="12306" width="6.7109375" style="11" customWidth="1"/>
    <col min="12307" max="12307" width="11.140625" style="11" bestFit="1" customWidth="1"/>
    <col min="12308" max="12308" width="6.7109375" style="11" customWidth="1"/>
    <col min="12309" max="12309" width="8.85546875" style="11" customWidth="1"/>
    <col min="12310" max="12310" width="10.85546875" style="11" bestFit="1" customWidth="1"/>
    <col min="12311" max="12536" width="6.5703125" style="11"/>
    <col min="12537" max="12537" width="6.7109375" style="11" customWidth="1"/>
    <col min="12538" max="12538" width="41.5703125" style="11" customWidth="1"/>
    <col min="12539" max="12539" width="15.85546875" style="11" bestFit="1" customWidth="1"/>
    <col min="12540" max="12540" width="16.28515625" style="11" bestFit="1" customWidth="1"/>
    <col min="12541" max="12541" width="10" style="11" bestFit="1" customWidth="1"/>
    <col min="12542" max="12542" width="6.7109375" style="11" customWidth="1"/>
    <col min="12543" max="12543" width="9.85546875" style="11" bestFit="1" customWidth="1"/>
    <col min="12544" max="12544" width="6.7109375" style="11" customWidth="1"/>
    <col min="12545" max="12545" width="10.5703125" style="11" bestFit="1" customWidth="1"/>
    <col min="12546" max="12546" width="6.7109375" style="11" customWidth="1"/>
    <col min="12547" max="12547" width="10.5703125" style="11" bestFit="1" customWidth="1"/>
    <col min="12548" max="12548" width="6.7109375" style="11" customWidth="1"/>
    <col min="12549" max="12549" width="10.85546875" style="11" bestFit="1" customWidth="1"/>
    <col min="12550" max="12550" width="6.7109375" style="11" customWidth="1"/>
    <col min="12551" max="12551" width="10.85546875" style="11" bestFit="1" customWidth="1"/>
    <col min="12552" max="12552" width="6.7109375" style="11" customWidth="1"/>
    <col min="12553" max="12553" width="10.140625" style="11" bestFit="1" customWidth="1"/>
    <col min="12554" max="12554" width="6.7109375" style="11" customWidth="1"/>
    <col min="12555" max="12555" width="11.140625" style="11" bestFit="1" customWidth="1"/>
    <col min="12556" max="12556" width="6.7109375" style="11" customWidth="1"/>
    <col min="12557" max="12557" width="10.42578125" style="11" bestFit="1" customWidth="1"/>
    <col min="12558" max="12558" width="6.7109375" style="11" customWidth="1"/>
    <col min="12559" max="12559" width="10.85546875" style="11" bestFit="1" customWidth="1"/>
    <col min="12560" max="12560" width="6.7109375" style="11" customWidth="1"/>
    <col min="12561" max="12561" width="11.140625" style="11" bestFit="1" customWidth="1"/>
    <col min="12562" max="12562" width="6.7109375" style="11" customWidth="1"/>
    <col min="12563" max="12563" width="11.140625" style="11" bestFit="1" customWidth="1"/>
    <col min="12564" max="12564" width="6.7109375" style="11" customWidth="1"/>
    <col min="12565" max="12565" width="8.85546875" style="11" customWidth="1"/>
    <col min="12566" max="12566" width="10.85546875" style="11" bestFit="1" customWidth="1"/>
    <col min="12567" max="12792" width="6.5703125" style="11"/>
    <col min="12793" max="12793" width="6.7109375" style="11" customWidth="1"/>
    <col min="12794" max="12794" width="41.5703125" style="11" customWidth="1"/>
    <col min="12795" max="12795" width="15.85546875" style="11" bestFit="1" customWidth="1"/>
    <col min="12796" max="12796" width="16.28515625" style="11" bestFit="1" customWidth="1"/>
    <col min="12797" max="12797" width="10" style="11" bestFit="1" customWidth="1"/>
    <col min="12798" max="12798" width="6.7109375" style="11" customWidth="1"/>
    <col min="12799" max="12799" width="9.85546875" style="11" bestFit="1" customWidth="1"/>
    <col min="12800" max="12800" width="6.7109375" style="11" customWidth="1"/>
    <col min="12801" max="12801" width="10.5703125" style="11" bestFit="1" customWidth="1"/>
    <col min="12802" max="12802" width="6.7109375" style="11" customWidth="1"/>
    <col min="12803" max="12803" width="10.5703125" style="11" bestFit="1" customWidth="1"/>
    <col min="12804" max="12804" width="6.7109375" style="11" customWidth="1"/>
    <col min="12805" max="12805" width="10.85546875" style="11" bestFit="1" customWidth="1"/>
    <col min="12806" max="12806" width="6.7109375" style="11" customWidth="1"/>
    <col min="12807" max="12807" width="10.85546875" style="11" bestFit="1" customWidth="1"/>
    <col min="12808" max="12808" width="6.7109375" style="11" customWidth="1"/>
    <col min="12809" max="12809" width="10.140625" style="11" bestFit="1" customWidth="1"/>
    <col min="12810" max="12810" width="6.7109375" style="11" customWidth="1"/>
    <col min="12811" max="12811" width="11.140625" style="11" bestFit="1" customWidth="1"/>
    <col min="12812" max="12812" width="6.7109375" style="11" customWidth="1"/>
    <col min="12813" max="12813" width="10.42578125" style="11" bestFit="1" customWidth="1"/>
    <col min="12814" max="12814" width="6.7109375" style="11" customWidth="1"/>
    <col min="12815" max="12815" width="10.85546875" style="11" bestFit="1" customWidth="1"/>
    <col min="12816" max="12816" width="6.7109375" style="11" customWidth="1"/>
    <col min="12817" max="12817" width="11.140625" style="11" bestFit="1" customWidth="1"/>
    <col min="12818" max="12818" width="6.7109375" style="11" customWidth="1"/>
    <col min="12819" max="12819" width="11.140625" style="11" bestFit="1" customWidth="1"/>
    <col min="12820" max="12820" width="6.7109375" style="11" customWidth="1"/>
    <col min="12821" max="12821" width="8.85546875" style="11" customWidth="1"/>
    <col min="12822" max="12822" width="10.85546875" style="11" bestFit="1" customWidth="1"/>
    <col min="12823" max="13048" width="6.5703125" style="11"/>
    <col min="13049" max="13049" width="6.7109375" style="11" customWidth="1"/>
    <col min="13050" max="13050" width="41.5703125" style="11" customWidth="1"/>
    <col min="13051" max="13051" width="15.85546875" style="11" bestFit="1" customWidth="1"/>
    <col min="13052" max="13052" width="16.28515625" style="11" bestFit="1" customWidth="1"/>
    <col min="13053" max="13053" width="10" style="11" bestFit="1" customWidth="1"/>
    <col min="13054" max="13054" width="6.7109375" style="11" customWidth="1"/>
    <col min="13055" max="13055" width="9.85546875" style="11" bestFit="1" customWidth="1"/>
    <col min="13056" max="13056" width="6.7109375" style="11" customWidth="1"/>
    <col min="13057" max="13057" width="10.5703125" style="11" bestFit="1" customWidth="1"/>
    <col min="13058" max="13058" width="6.7109375" style="11" customWidth="1"/>
    <col min="13059" max="13059" width="10.5703125" style="11" bestFit="1" customWidth="1"/>
    <col min="13060" max="13060" width="6.7109375" style="11" customWidth="1"/>
    <col min="13061" max="13061" width="10.85546875" style="11" bestFit="1" customWidth="1"/>
    <col min="13062" max="13062" width="6.7109375" style="11" customWidth="1"/>
    <col min="13063" max="13063" width="10.85546875" style="11" bestFit="1" customWidth="1"/>
    <col min="13064" max="13064" width="6.7109375" style="11" customWidth="1"/>
    <col min="13065" max="13065" width="10.140625" style="11" bestFit="1" customWidth="1"/>
    <col min="13066" max="13066" width="6.7109375" style="11" customWidth="1"/>
    <col min="13067" max="13067" width="11.140625" style="11" bestFit="1" customWidth="1"/>
    <col min="13068" max="13068" width="6.7109375" style="11" customWidth="1"/>
    <col min="13069" max="13069" width="10.42578125" style="11" bestFit="1" customWidth="1"/>
    <col min="13070" max="13070" width="6.7109375" style="11" customWidth="1"/>
    <col min="13071" max="13071" width="10.85546875" style="11" bestFit="1" customWidth="1"/>
    <col min="13072" max="13072" width="6.7109375" style="11" customWidth="1"/>
    <col min="13073" max="13073" width="11.140625" style="11" bestFit="1" customWidth="1"/>
    <col min="13074" max="13074" width="6.7109375" style="11" customWidth="1"/>
    <col min="13075" max="13075" width="11.140625" style="11" bestFit="1" customWidth="1"/>
    <col min="13076" max="13076" width="6.7109375" style="11" customWidth="1"/>
    <col min="13077" max="13077" width="8.85546875" style="11" customWidth="1"/>
    <col min="13078" max="13078" width="10.85546875" style="11" bestFit="1" customWidth="1"/>
    <col min="13079" max="13304" width="6.5703125" style="11"/>
    <col min="13305" max="13305" width="6.7109375" style="11" customWidth="1"/>
    <col min="13306" max="13306" width="41.5703125" style="11" customWidth="1"/>
    <col min="13307" max="13307" width="15.85546875" style="11" bestFit="1" customWidth="1"/>
    <col min="13308" max="13308" width="16.28515625" style="11" bestFit="1" customWidth="1"/>
    <col min="13309" max="13309" width="10" style="11" bestFit="1" customWidth="1"/>
    <col min="13310" max="13310" width="6.7109375" style="11" customWidth="1"/>
    <col min="13311" max="13311" width="9.85546875" style="11" bestFit="1" customWidth="1"/>
    <col min="13312" max="13312" width="6.7109375" style="11" customWidth="1"/>
    <col min="13313" max="13313" width="10.5703125" style="11" bestFit="1" customWidth="1"/>
    <col min="13314" max="13314" width="6.7109375" style="11" customWidth="1"/>
    <col min="13315" max="13315" width="10.5703125" style="11" bestFit="1" customWidth="1"/>
    <col min="13316" max="13316" width="6.7109375" style="11" customWidth="1"/>
    <col min="13317" max="13317" width="10.85546875" style="11" bestFit="1" customWidth="1"/>
    <col min="13318" max="13318" width="6.7109375" style="11" customWidth="1"/>
    <col min="13319" max="13319" width="10.85546875" style="11" bestFit="1" customWidth="1"/>
    <col min="13320" max="13320" width="6.7109375" style="11" customWidth="1"/>
    <col min="13321" max="13321" width="10.140625" style="11" bestFit="1" customWidth="1"/>
    <col min="13322" max="13322" width="6.7109375" style="11" customWidth="1"/>
    <col min="13323" max="13323" width="11.140625" style="11" bestFit="1" customWidth="1"/>
    <col min="13324" max="13324" width="6.7109375" style="11" customWidth="1"/>
    <col min="13325" max="13325" width="10.42578125" style="11" bestFit="1" customWidth="1"/>
    <col min="13326" max="13326" width="6.7109375" style="11" customWidth="1"/>
    <col min="13327" max="13327" width="10.85546875" style="11" bestFit="1" customWidth="1"/>
    <col min="13328" max="13328" width="6.7109375" style="11" customWidth="1"/>
    <col min="13329" max="13329" width="11.140625" style="11" bestFit="1" customWidth="1"/>
    <col min="13330" max="13330" width="6.7109375" style="11" customWidth="1"/>
    <col min="13331" max="13331" width="11.140625" style="11" bestFit="1" customWidth="1"/>
    <col min="13332" max="13332" width="6.7109375" style="11" customWidth="1"/>
    <col min="13333" max="13333" width="8.85546875" style="11" customWidth="1"/>
    <col min="13334" max="13334" width="10.85546875" style="11" bestFit="1" customWidth="1"/>
    <col min="13335" max="13560" width="6.5703125" style="11"/>
    <col min="13561" max="13561" width="6.7109375" style="11" customWidth="1"/>
    <col min="13562" max="13562" width="41.5703125" style="11" customWidth="1"/>
    <col min="13563" max="13563" width="15.85546875" style="11" bestFit="1" customWidth="1"/>
    <col min="13564" max="13564" width="16.28515625" style="11" bestFit="1" customWidth="1"/>
    <col min="13565" max="13565" width="10" style="11" bestFit="1" customWidth="1"/>
    <col min="13566" max="13566" width="6.7109375" style="11" customWidth="1"/>
    <col min="13567" max="13567" width="9.85546875" style="11" bestFit="1" customWidth="1"/>
    <col min="13568" max="13568" width="6.7109375" style="11" customWidth="1"/>
    <col min="13569" max="13569" width="10.5703125" style="11" bestFit="1" customWidth="1"/>
    <col min="13570" max="13570" width="6.7109375" style="11" customWidth="1"/>
    <col min="13571" max="13571" width="10.5703125" style="11" bestFit="1" customWidth="1"/>
    <col min="13572" max="13572" width="6.7109375" style="11" customWidth="1"/>
    <col min="13573" max="13573" width="10.85546875" style="11" bestFit="1" customWidth="1"/>
    <col min="13574" max="13574" width="6.7109375" style="11" customWidth="1"/>
    <col min="13575" max="13575" width="10.85546875" style="11" bestFit="1" customWidth="1"/>
    <col min="13576" max="13576" width="6.7109375" style="11" customWidth="1"/>
    <col min="13577" max="13577" width="10.140625" style="11" bestFit="1" customWidth="1"/>
    <col min="13578" max="13578" width="6.7109375" style="11" customWidth="1"/>
    <col min="13579" max="13579" width="11.140625" style="11" bestFit="1" customWidth="1"/>
    <col min="13580" max="13580" width="6.7109375" style="11" customWidth="1"/>
    <col min="13581" max="13581" width="10.42578125" style="11" bestFit="1" customWidth="1"/>
    <col min="13582" max="13582" width="6.7109375" style="11" customWidth="1"/>
    <col min="13583" max="13583" width="10.85546875" style="11" bestFit="1" customWidth="1"/>
    <col min="13584" max="13584" width="6.7109375" style="11" customWidth="1"/>
    <col min="13585" max="13585" width="11.140625" style="11" bestFit="1" customWidth="1"/>
    <col min="13586" max="13586" width="6.7109375" style="11" customWidth="1"/>
    <col min="13587" max="13587" width="11.140625" style="11" bestFit="1" customWidth="1"/>
    <col min="13588" max="13588" width="6.7109375" style="11" customWidth="1"/>
    <col min="13589" max="13589" width="8.85546875" style="11" customWidth="1"/>
    <col min="13590" max="13590" width="10.85546875" style="11" bestFit="1" customWidth="1"/>
    <col min="13591" max="13816" width="6.5703125" style="11"/>
    <col min="13817" max="13817" width="6.7109375" style="11" customWidth="1"/>
    <col min="13818" max="13818" width="41.5703125" style="11" customWidth="1"/>
    <col min="13819" max="13819" width="15.85546875" style="11" bestFit="1" customWidth="1"/>
    <col min="13820" max="13820" width="16.28515625" style="11" bestFit="1" customWidth="1"/>
    <col min="13821" max="13821" width="10" style="11" bestFit="1" customWidth="1"/>
    <col min="13822" max="13822" width="6.7109375" style="11" customWidth="1"/>
    <col min="13823" max="13823" width="9.85546875" style="11" bestFit="1" customWidth="1"/>
    <col min="13824" max="13824" width="6.7109375" style="11" customWidth="1"/>
    <col min="13825" max="13825" width="10.5703125" style="11" bestFit="1" customWidth="1"/>
    <col min="13826" max="13826" width="6.7109375" style="11" customWidth="1"/>
    <col min="13827" max="13827" width="10.5703125" style="11" bestFit="1" customWidth="1"/>
    <col min="13828" max="13828" width="6.7109375" style="11" customWidth="1"/>
    <col min="13829" max="13829" width="10.85546875" style="11" bestFit="1" customWidth="1"/>
    <col min="13830" max="13830" width="6.7109375" style="11" customWidth="1"/>
    <col min="13831" max="13831" width="10.85546875" style="11" bestFit="1" customWidth="1"/>
    <col min="13832" max="13832" width="6.7109375" style="11" customWidth="1"/>
    <col min="13833" max="13833" width="10.140625" style="11" bestFit="1" customWidth="1"/>
    <col min="13834" max="13834" width="6.7109375" style="11" customWidth="1"/>
    <col min="13835" max="13835" width="11.140625" style="11" bestFit="1" customWidth="1"/>
    <col min="13836" max="13836" width="6.7109375" style="11" customWidth="1"/>
    <col min="13837" max="13837" width="10.42578125" style="11" bestFit="1" customWidth="1"/>
    <col min="13838" max="13838" width="6.7109375" style="11" customWidth="1"/>
    <col min="13839" max="13839" width="10.85546875" style="11" bestFit="1" customWidth="1"/>
    <col min="13840" max="13840" width="6.7109375" style="11" customWidth="1"/>
    <col min="13841" max="13841" width="11.140625" style="11" bestFit="1" customWidth="1"/>
    <col min="13842" max="13842" width="6.7109375" style="11" customWidth="1"/>
    <col min="13843" max="13843" width="11.140625" style="11" bestFit="1" customWidth="1"/>
    <col min="13844" max="13844" width="6.7109375" style="11" customWidth="1"/>
    <col min="13845" max="13845" width="8.85546875" style="11" customWidth="1"/>
    <col min="13846" max="13846" width="10.85546875" style="11" bestFit="1" customWidth="1"/>
    <col min="13847" max="14072" width="6.5703125" style="11"/>
    <col min="14073" max="14073" width="6.7109375" style="11" customWidth="1"/>
    <col min="14074" max="14074" width="41.5703125" style="11" customWidth="1"/>
    <col min="14075" max="14075" width="15.85546875" style="11" bestFit="1" customWidth="1"/>
    <col min="14076" max="14076" width="16.28515625" style="11" bestFit="1" customWidth="1"/>
    <col min="14077" max="14077" width="10" style="11" bestFit="1" customWidth="1"/>
    <col min="14078" max="14078" width="6.7109375" style="11" customWidth="1"/>
    <col min="14079" max="14079" width="9.85546875" style="11" bestFit="1" customWidth="1"/>
    <col min="14080" max="14080" width="6.7109375" style="11" customWidth="1"/>
    <col min="14081" max="14081" width="10.5703125" style="11" bestFit="1" customWidth="1"/>
    <col min="14082" max="14082" width="6.7109375" style="11" customWidth="1"/>
    <col min="14083" max="14083" width="10.5703125" style="11" bestFit="1" customWidth="1"/>
    <col min="14084" max="14084" width="6.7109375" style="11" customWidth="1"/>
    <col min="14085" max="14085" width="10.85546875" style="11" bestFit="1" customWidth="1"/>
    <col min="14086" max="14086" width="6.7109375" style="11" customWidth="1"/>
    <col min="14087" max="14087" width="10.85546875" style="11" bestFit="1" customWidth="1"/>
    <col min="14088" max="14088" width="6.7109375" style="11" customWidth="1"/>
    <col min="14089" max="14089" width="10.140625" style="11" bestFit="1" customWidth="1"/>
    <col min="14090" max="14090" width="6.7109375" style="11" customWidth="1"/>
    <col min="14091" max="14091" width="11.140625" style="11" bestFit="1" customWidth="1"/>
    <col min="14092" max="14092" width="6.7109375" style="11" customWidth="1"/>
    <col min="14093" max="14093" width="10.42578125" style="11" bestFit="1" customWidth="1"/>
    <col min="14094" max="14094" width="6.7109375" style="11" customWidth="1"/>
    <col min="14095" max="14095" width="10.85546875" style="11" bestFit="1" customWidth="1"/>
    <col min="14096" max="14096" width="6.7109375" style="11" customWidth="1"/>
    <col min="14097" max="14097" width="11.140625" style="11" bestFit="1" customWidth="1"/>
    <col min="14098" max="14098" width="6.7109375" style="11" customWidth="1"/>
    <col min="14099" max="14099" width="11.140625" style="11" bestFit="1" customWidth="1"/>
    <col min="14100" max="14100" width="6.7109375" style="11" customWidth="1"/>
    <col min="14101" max="14101" width="8.85546875" style="11" customWidth="1"/>
    <col min="14102" max="14102" width="10.85546875" style="11" bestFit="1" customWidth="1"/>
    <col min="14103" max="14328" width="6.5703125" style="11"/>
    <col min="14329" max="14329" width="6.7109375" style="11" customWidth="1"/>
    <col min="14330" max="14330" width="41.5703125" style="11" customWidth="1"/>
    <col min="14331" max="14331" width="15.85546875" style="11" bestFit="1" customWidth="1"/>
    <col min="14332" max="14332" width="16.28515625" style="11" bestFit="1" customWidth="1"/>
    <col min="14333" max="14333" width="10" style="11" bestFit="1" customWidth="1"/>
    <col min="14334" max="14334" width="6.7109375" style="11" customWidth="1"/>
    <col min="14335" max="14335" width="9.85546875" style="11" bestFit="1" customWidth="1"/>
    <col min="14336" max="14336" width="6.7109375" style="11" customWidth="1"/>
    <col min="14337" max="14337" width="10.5703125" style="11" bestFit="1" customWidth="1"/>
    <col min="14338" max="14338" width="6.7109375" style="11" customWidth="1"/>
    <col min="14339" max="14339" width="10.5703125" style="11" bestFit="1" customWidth="1"/>
    <col min="14340" max="14340" width="6.7109375" style="11" customWidth="1"/>
    <col min="14341" max="14341" width="10.85546875" style="11" bestFit="1" customWidth="1"/>
    <col min="14342" max="14342" width="6.7109375" style="11" customWidth="1"/>
    <col min="14343" max="14343" width="10.85546875" style="11" bestFit="1" customWidth="1"/>
    <col min="14344" max="14344" width="6.7109375" style="11" customWidth="1"/>
    <col min="14345" max="14345" width="10.140625" style="11" bestFit="1" customWidth="1"/>
    <col min="14346" max="14346" width="6.7109375" style="11" customWidth="1"/>
    <col min="14347" max="14347" width="11.140625" style="11" bestFit="1" customWidth="1"/>
    <col min="14348" max="14348" width="6.7109375" style="11" customWidth="1"/>
    <col min="14349" max="14349" width="10.42578125" style="11" bestFit="1" customWidth="1"/>
    <col min="14350" max="14350" width="6.7109375" style="11" customWidth="1"/>
    <col min="14351" max="14351" width="10.85546875" style="11" bestFit="1" customWidth="1"/>
    <col min="14352" max="14352" width="6.7109375" style="11" customWidth="1"/>
    <col min="14353" max="14353" width="11.140625" style="11" bestFit="1" customWidth="1"/>
    <col min="14354" max="14354" width="6.7109375" style="11" customWidth="1"/>
    <col min="14355" max="14355" width="11.140625" style="11" bestFit="1" customWidth="1"/>
    <col min="14356" max="14356" width="6.7109375" style="11" customWidth="1"/>
    <col min="14357" max="14357" width="8.85546875" style="11" customWidth="1"/>
    <col min="14358" max="14358" width="10.85546875" style="11" bestFit="1" customWidth="1"/>
    <col min="14359" max="14584" width="6.5703125" style="11"/>
    <col min="14585" max="14585" width="6.7109375" style="11" customWidth="1"/>
    <col min="14586" max="14586" width="41.5703125" style="11" customWidth="1"/>
    <col min="14587" max="14587" width="15.85546875" style="11" bestFit="1" customWidth="1"/>
    <col min="14588" max="14588" width="16.28515625" style="11" bestFit="1" customWidth="1"/>
    <col min="14589" max="14589" width="10" style="11" bestFit="1" customWidth="1"/>
    <col min="14590" max="14590" width="6.7109375" style="11" customWidth="1"/>
    <col min="14591" max="14591" width="9.85546875" style="11" bestFit="1" customWidth="1"/>
    <col min="14592" max="14592" width="6.7109375" style="11" customWidth="1"/>
    <col min="14593" max="14593" width="10.5703125" style="11" bestFit="1" customWidth="1"/>
    <col min="14594" max="14594" width="6.7109375" style="11" customWidth="1"/>
    <col min="14595" max="14595" width="10.5703125" style="11" bestFit="1" customWidth="1"/>
    <col min="14596" max="14596" width="6.7109375" style="11" customWidth="1"/>
    <col min="14597" max="14597" width="10.85546875" style="11" bestFit="1" customWidth="1"/>
    <col min="14598" max="14598" width="6.7109375" style="11" customWidth="1"/>
    <col min="14599" max="14599" width="10.85546875" style="11" bestFit="1" customWidth="1"/>
    <col min="14600" max="14600" width="6.7109375" style="11" customWidth="1"/>
    <col min="14601" max="14601" width="10.140625" style="11" bestFit="1" customWidth="1"/>
    <col min="14602" max="14602" width="6.7109375" style="11" customWidth="1"/>
    <col min="14603" max="14603" width="11.140625" style="11" bestFit="1" customWidth="1"/>
    <col min="14604" max="14604" width="6.7109375" style="11" customWidth="1"/>
    <col min="14605" max="14605" width="10.42578125" style="11" bestFit="1" customWidth="1"/>
    <col min="14606" max="14606" width="6.7109375" style="11" customWidth="1"/>
    <col min="14607" max="14607" width="10.85546875" style="11" bestFit="1" customWidth="1"/>
    <col min="14608" max="14608" width="6.7109375" style="11" customWidth="1"/>
    <col min="14609" max="14609" width="11.140625" style="11" bestFit="1" customWidth="1"/>
    <col min="14610" max="14610" width="6.7109375" style="11" customWidth="1"/>
    <col min="14611" max="14611" width="11.140625" style="11" bestFit="1" customWidth="1"/>
    <col min="14612" max="14612" width="6.7109375" style="11" customWidth="1"/>
    <col min="14613" max="14613" width="8.85546875" style="11" customWidth="1"/>
    <col min="14614" max="14614" width="10.85546875" style="11" bestFit="1" customWidth="1"/>
    <col min="14615" max="14840" width="6.5703125" style="11"/>
    <col min="14841" max="14841" width="6.7109375" style="11" customWidth="1"/>
    <col min="14842" max="14842" width="41.5703125" style="11" customWidth="1"/>
    <col min="14843" max="14843" width="15.85546875" style="11" bestFit="1" customWidth="1"/>
    <col min="14844" max="14844" width="16.28515625" style="11" bestFit="1" customWidth="1"/>
    <col min="14845" max="14845" width="10" style="11" bestFit="1" customWidth="1"/>
    <col min="14846" max="14846" width="6.7109375" style="11" customWidth="1"/>
    <col min="14847" max="14847" width="9.85546875" style="11" bestFit="1" customWidth="1"/>
    <col min="14848" max="14848" width="6.7109375" style="11" customWidth="1"/>
    <col min="14849" max="14849" width="10.5703125" style="11" bestFit="1" customWidth="1"/>
    <col min="14850" max="14850" width="6.7109375" style="11" customWidth="1"/>
    <col min="14851" max="14851" width="10.5703125" style="11" bestFit="1" customWidth="1"/>
    <col min="14852" max="14852" width="6.7109375" style="11" customWidth="1"/>
    <col min="14853" max="14853" width="10.85546875" style="11" bestFit="1" customWidth="1"/>
    <col min="14854" max="14854" width="6.7109375" style="11" customWidth="1"/>
    <col min="14855" max="14855" width="10.85546875" style="11" bestFit="1" customWidth="1"/>
    <col min="14856" max="14856" width="6.7109375" style="11" customWidth="1"/>
    <col min="14857" max="14857" width="10.140625" style="11" bestFit="1" customWidth="1"/>
    <col min="14858" max="14858" width="6.7109375" style="11" customWidth="1"/>
    <col min="14859" max="14859" width="11.140625" style="11" bestFit="1" customWidth="1"/>
    <col min="14860" max="14860" width="6.7109375" style="11" customWidth="1"/>
    <col min="14861" max="14861" width="10.42578125" style="11" bestFit="1" customWidth="1"/>
    <col min="14862" max="14862" width="6.7109375" style="11" customWidth="1"/>
    <col min="14863" max="14863" width="10.85546875" style="11" bestFit="1" customWidth="1"/>
    <col min="14864" max="14864" width="6.7109375" style="11" customWidth="1"/>
    <col min="14865" max="14865" width="11.140625" style="11" bestFit="1" customWidth="1"/>
    <col min="14866" max="14866" width="6.7109375" style="11" customWidth="1"/>
    <col min="14867" max="14867" width="11.140625" style="11" bestFit="1" customWidth="1"/>
    <col min="14868" max="14868" width="6.7109375" style="11" customWidth="1"/>
    <col min="14869" max="14869" width="8.85546875" style="11" customWidth="1"/>
    <col min="14870" max="14870" width="10.85546875" style="11" bestFit="1" customWidth="1"/>
    <col min="14871" max="15096" width="6.5703125" style="11"/>
    <col min="15097" max="15097" width="6.7109375" style="11" customWidth="1"/>
    <col min="15098" max="15098" width="41.5703125" style="11" customWidth="1"/>
    <col min="15099" max="15099" width="15.85546875" style="11" bestFit="1" customWidth="1"/>
    <col min="15100" max="15100" width="16.28515625" style="11" bestFit="1" customWidth="1"/>
    <col min="15101" max="15101" width="10" style="11" bestFit="1" customWidth="1"/>
    <col min="15102" max="15102" width="6.7109375" style="11" customWidth="1"/>
    <col min="15103" max="15103" width="9.85546875" style="11" bestFit="1" customWidth="1"/>
    <col min="15104" max="15104" width="6.7109375" style="11" customWidth="1"/>
    <col min="15105" max="15105" width="10.5703125" style="11" bestFit="1" customWidth="1"/>
    <col min="15106" max="15106" width="6.7109375" style="11" customWidth="1"/>
    <col min="15107" max="15107" width="10.5703125" style="11" bestFit="1" customWidth="1"/>
    <col min="15108" max="15108" width="6.7109375" style="11" customWidth="1"/>
    <col min="15109" max="15109" width="10.85546875" style="11" bestFit="1" customWidth="1"/>
    <col min="15110" max="15110" width="6.7109375" style="11" customWidth="1"/>
    <col min="15111" max="15111" width="10.85546875" style="11" bestFit="1" customWidth="1"/>
    <col min="15112" max="15112" width="6.7109375" style="11" customWidth="1"/>
    <col min="15113" max="15113" width="10.140625" style="11" bestFit="1" customWidth="1"/>
    <col min="15114" max="15114" width="6.7109375" style="11" customWidth="1"/>
    <col min="15115" max="15115" width="11.140625" style="11" bestFit="1" customWidth="1"/>
    <col min="15116" max="15116" width="6.7109375" style="11" customWidth="1"/>
    <col min="15117" max="15117" width="10.42578125" style="11" bestFit="1" customWidth="1"/>
    <col min="15118" max="15118" width="6.7109375" style="11" customWidth="1"/>
    <col min="15119" max="15119" width="10.85546875" style="11" bestFit="1" customWidth="1"/>
    <col min="15120" max="15120" width="6.7109375" style="11" customWidth="1"/>
    <col min="15121" max="15121" width="11.140625" style="11" bestFit="1" customWidth="1"/>
    <col min="15122" max="15122" width="6.7109375" style="11" customWidth="1"/>
    <col min="15123" max="15123" width="11.140625" style="11" bestFit="1" customWidth="1"/>
    <col min="15124" max="15124" width="6.7109375" style="11" customWidth="1"/>
    <col min="15125" max="15125" width="8.85546875" style="11" customWidth="1"/>
    <col min="15126" max="15126" width="10.85546875" style="11" bestFit="1" customWidth="1"/>
    <col min="15127" max="15352" width="6.5703125" style="11"/>
    <col min="15353" max="15353" width="6.7109375" style="11" customWidth="1"/>
    <col min="15354" max="15354" width="41.5703125" style="11" customWidth="1"/>
    <col min="15355" max="15355" width="15.85546875" style="11" bestFit="1" customWidth="1"/>
    <col min="15356" max="15356" width="16.28515625" style="11" bestFit="1" customWidth="1"/>
    <col min="15357" max="15357" width="10" style="11" bestFit="1" customWidth="1"/>
    <col min="15358" max="15358" width="6.7109375" style="11" customWidth="1"/>
    <col min="15359" max="15359" width="9.85546875" style="11" bestFit="1" customWidth="1"/>
    <col min="15360" max="15360" width="6.7109375" style="11" customWidth="1"/>
    <col min="15361" max="15361" width="10.5703125" style="11" bestFit="1" customWidth="1"/>
    <col min="15362" max="15362" width="6.7109375" style="11" customWidth="1"/>
    <col min="15363" max="15363" width="10.5703125" style="11" bestFit="1" customWidth="1"/>
    <col min="15364" max="15364" width="6.7109375" style="11" customWidth="1"/>
    <col min="15365" max="15365" width="10.85546875" style="11" bestFit="1" customWidth="1"/>
    <col min="15366" max="15366" width="6.7109375" style="11" customWidth="1"/>
    <col min="15367" max="15367" width="10.85546875" style="11" bestFit="1" customWidth="1"/>
    <col min="15368" max="15368" width="6.7109375" style="11" customWidth="1"/>
    <col min="15369" max="15369" width="10.140625" style="11" bestFit="1" customWidth="1"/>
    <col min="15370" max="15370" width="6.7109375" style="11" customWidth="1"/>
    <col min="15371" max="15371" width="11.140625" style="11" bestFit="1" customWidth="1"/>
    <col min="15372" max="15372" width="6.7109375" style="11" customWidth="1"/>
    <col min="15373" max="15373" width="10.42578125" style="11" bestFit="1" customWidth="1"/>
    <col min="15374" max="15374" width="6.7109375" style="11" customWidth="1"/>
    <col min="15375" max="15375" width="10.85546875" style="11" bestFit="1" customWidth="1"/>
    <col min="15376" max="15376" width="6.7109375" style="11" customWidth="1"/>
    <col min="15377" max="15377" width="11.140625" style="11" bestFit="1" customWidth="1"/>
    <col min="15378" max="15378" width="6.7109375" style="11" customWidth="1"/>
    <col min="15379" max="15379" width="11.140625" style="11" bestFit="1" customWidth="1"/>
    <col min="15380" max="15380" width="6.7109375" style="11" customWidth="1"/>
    <col min="15381" max="15381" width="8.85546875" style="11" customWidth="1"/>
    <col min="15382" max="15382" width="10.85546875" style="11" bestFit="1" customWidth="1"/>
    <col min="15383" max="15608" width="6.5703125" style="11"/>
    <col min="15609" max="15609" width="6.7109375" style="11" customWidth="1"/>
    <col min="15610" max="15610" width="41.5703125" style="11" customWidth="1"/>
    <col min="15611" max="15611" width="15.85546875" style="11" bestFit="1" customWidth="1"/>
    <col min="15612" max="15612" width="16.28515625" style="11" bestFit="1" customWidth="1"/>
    <col min="15613" max="15613" width="10" style="11" bestFit="1" customWidth="1"/>
    <col min="15614" max="15614" width="6.7109375" style="11" customWidth="1"/>
    <col min="15615" max="15615" width="9.85546875" style="11" bestFit="1" customWidth="1"/>
    <col min="15616" max="15616" width="6.7109375" style="11" customWidth="1"/>
    <col min="15617" max="15617" width="10.5703125" style="11" bestFit="1" customWidth="1"/>
    <col min="15618" max="15618" width="6.7109375" style="11" customWidth="1"/>
    <col min="15619" max="15619" width="10.5703125" style="11" bestFit="1" customWidth="1"/>
    <col min="15620" max="15620" width="6.7109375" style="11" customWidth="1"/>
    <col min="15621" max="15621" width="10.85546875" style="11" bestFit="1" customWidth="1"/>
    <col min="15622" max="15622" width="6.7109375" style="11" customWidth="1"/>
    <col min="15623" max="15623" width="10.85546875" style="11" bestFit="1" customWidth="1"/>
    <col min="15624" max="15624" width="6.7109375" style="11" customWidth="1"/>
    <col min="15625" max="15625" width="10.140625" style="11" bestFit="1" customWidth="1"/>
    <col min="15626" max="15626" width="6.7109375" style="11" customWidth="1"/>
    <col min="15627" max="15627" width="11.140625" style="11" bestFit="1" customWidth="1"/>
    <col min="15628" max="15628" width="6.7109375" style="11" customWidth="1"/>
    <col min="15629" max="15629" width="10.42578125" style="11" bestFit="1" customWidth="1"/>
    <col min="15630" max="15630" width="6.7109375" style="11" customWidth="1"/>
    <col min="15631" max="15631" width="10.85546875" style="11" bestFit="1" customWidth="1"/>
    <col min="15632" max="15632" width="6.7109375" style="11" customWidth="1"/>
    <col min="15633" max="15633" width="11.140625" style="11" bestFit="1" customWidth="1"/>
    <col min="15634" max="15634" width="6.7109375" style="11" customWidth="1"/>
    <col min="15635" max="15635" width="11.140625" style="11" bestFit="1" customWidth="1"/>
    <col min="15636" max="15636" width="6.7109375" style="11" customWidth="1"/>
    <col min="15637" max="15637" width="8.85546875" style="11" customWidth="1"/>
    <col min="15638" max="15638" width="10.85546875" style="11" bestFit="1" customWidth="1"/>
    <col min="15639" max="15864" width="6.5703125" style="11"/>
    <col min="15865" max="15865" width="6.7109375" style="11" customWidth="1"/>
    <col min="15866" max="15866" width="41.5703125" style="11" customWidth="1"/>
    <col min="15867" max="15867" width="15.85546875" style="11" bestFit="1" customWidth="1"/>
    <col min="15868" max="15868" width="16.28515625" style="11" bestFit="1" customWidth="1"/>
    <col min="15869" max="15869" width="10" style="11" bestFit="1" customWidth="1"/>
    <col min="15870" max="15870" width="6.7109375" style="11" customWidth="1"/>
    <col min="15871" max="15871" width="9.85546875" style="11" bestFit="1" customWidth="1"/>
    <col min="15872" max="15872" width="6.7109375" style="11" customWidth="1"/>
    <col min="15873" max="15873" width="10.5703125" style="11" bestFit="1" customWidth="1"/>
    <col min="15874" max="15874" width="6.7109375" style="11" customWidth="1"/>
    <col min="15875" max="15875" width="10.5703125" style="11" bestFit="1" customWidth="1"/>
    <col min="15876" max="15876" width="6.7109375" style="11" customWidth="1"/>
    <col min="15877" max="15877" width="10.85546875" style="11" bestFit="1" customWidth="1"/>
    <col min="15878" max="15878" width="6.7109375" style="11" customWidth="1"/>
    <col min="15879" max="15879" width="10.85546875" style="11" bestFit="1" customWidth="1"/>
    <col min="15880" max="15880" width="6.7109375" style="11" customWidth="1"/>
    <col min="15881" max="15881" width="10.140625" style="11" bestFit="1" customWidth="1"/>
    <col min="15882" max="15882" width="6.7109375" style="11" customWidth="1"/>
    <col min="15883" max="15883" width="11.140625" style="11" bestFit="1" customWidth="1"/>
    <col min="15884" max="15884" width="6.7109375" style="11" customWidth="1"/>
    <col min="15885" max="15885" width="10.42578125" style="11" bestFit="1" customWidth="1"/>
    <col min="15886" max="15886" width="6.7109375" style="11" customWidth="1"/>
    <col min="15887" max="15887" width="10.85546875" style="11" bestFit="1" customWidth="1"/>
    <col min="15888" max="15888" width="6.7109375" style="11" customWidth="1"/>
    <col min="15889" max="15889" width="11.140625" style="11" bestFit="1" customWidth="1"/>
    <col min="15890" max="15890" width="6.7109375" style="11" customWidth="1"/>
    <col min="15891" max="15891" width="11.140625" style="11" bestFit="1" customWidth="1"/>
    <col min="15892" max="15892" width="6.7109375" style="11" customWidth="1"/>
    <col min="15893" max="15893" width="8.85546875" style="11" customWidth="1"/>
    <col min="15894" max="15894" width="10.85546875" style="11" bestFit="1" customWidth="1"/>
    <col min="15895" max="16120" width="6.5703125" style="11"/>
    <col min="16121" max="16121" width="6.7109375" style="11" customWidth="1"/>
    <col min="16122" max="16122" width="41.5703125" style="11" customWidth="1"/>
    <col min="16123" max="16123" width="15.85546875" style="11" bestFit="1" customWidth="1"/>
    <col min="16124" max="16124" width="16.28515625" style="11" bestFit="1" customWidth="1"/>
    <col min="16125" max="16125" width="10" style="11" bestFit="1" customWidth="1"/>
    <col min="16126" max="16126" width="6.7109375" style="11" customWidth="1"/>
    <col min="16127" max="16127" width="9.85546875" style="11" bestFit="1" customWidth="1"/>
    <col min="16128" max="16128" width="6.7109375" style="11" customWidth="1"/>
    <col min="16129" max="16129" width="10.5703125" style="11" bestFit="1" customWidth="1"/>
    <col min="16130" max="16130" width="6.7109375" style="11" customWidth="1"/>
    <col min="16131" max="16131" width="10.5703125" style="11" bestFit="1" customWidth="1"/>
    <col min="16132" max="16132" width="6.7109375" style="11" customWidth="1"/>
    <col min="16133" max="16133" width="10.85546875" style="11" bestFit="1" customWidth="1"/>
    <col min="16134" max="16134" width="6.7109375" style="11" customWidth="1"/>
    <col min="16135" max="16135" width="10.85546875" style="11" bestFit="1" customWidth="1"/>
    <col min="16136" max="16136" width="6.7109375" style="11" customWidth="1"/>
    <col min="16137" max="16137" width="10.140625" style="11" bestFit="1" customWidth="1"/>
    <col min="16138" max="16138" width="6.7109375" style="11" customWidth="1"/>
    <col min="16139" max="16139" width="11.140625" style="11" bestFit="1" customWidth="1"/>
    <col min="16140" max="16140" width="6.7109375" style="11" customWidth="1"/>
    <col min="16141" max="16141" width="10.42578125" style="11" bestFit="1" customWidth="1"/>
    <col min="16142" max="16142" width="6.7109375" style="11" customWidth="1"/>
    <col min="16143" max="16143" width="10.85546875" style="11" bestFit="1" customWidth="1"/>
    <col min="16144" max="16144" width="6.7109375" style="11" customWidth="1"/>
    <col min="16145" max="16145" width="11.140625" style="11" bestFit="1" customWidth="1"/>
    <col min="16146" max="16146" width="6.7109375" style="11" customWidth="1"/>
    <col min="16147" max="16147" width="11.140625" style="11" bestFit="1" customWidth="1"/>
    <col min="16148" max="16148" width="6.7109375" style="11" customWidth="1"/>
    <col min="16149" max="16149" width="8.85546875" style="11" customWidth="1"/>
    <col min="16150" max="16150" width="10.85546875" style="11" bestFit="1" customWidth="1"/>
    <col min="16151" max="16384" width="6.5703125" style="11"/>
  </cols>
  <sheetData>
    <row r="1" spans="1:22" ht="12.75" thickBot="1" x14ac:dyDescent="0.25">
      <c r="A1" s="8"/>
      <c r="B1" s="8"/>
      <c r="C1" s="8"/>
      <c r="D1" s="8"/>
      <c r="E1" s="8"/>
      <c r="F1" s="8"/>
      <c r="G1" s="8"/>
      <c r="H1" s="9"/>
      <c r="I1" s="10"/>
      <c r="J1" s="9"/>
      <c r="K1" s="10"/>
      <c r="L1" s="9"/>
      <c r="M1" s="10"/>
      <c r="N1" s="9"/>
      <c r="O1" s="10"/>
      <c r="P1" s="9"/>
      <c r="Q1" s="10"/>
      <c r="R1" s="9"/>
      <c r="S1" s="10"/>
    </row>
    <row r="2" spans="1:22" ht="12.75" thickBot="1" x14ac:dyDescent="0.25">
      <c r="A2" s="222" t="s">
        <v>237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3"/>
    </row>
    <row r="3" spans="1:22" ht="15.75" thickBot="1" x14ac:dyDescent="0.3">
      <c r="A3" s="224" t="s">
        <v>255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2"/>
      <c r="S3" s="13"/>
      <c r="T3" s="12"/>
      <c r="U3" s="14"/>
    </row>
    <row r="4" spans="1:22" ht="15.75" thickBot="1" x14ac:dyDescent="0.3">
      <c r="A4" s="224" t="s">
        <v>256</v>
      </c>
      <c r="B4" s="225"/>
      <c r="C4" s="225"/>
      <c r="D4" s="225"/>
      <c r="E4" s="225"/>
      <c r="F4" s="225"/>
      <c r="G4" s="225"/>
      <c r="H4" s="226"/>
      <c r="I4" s="227" t="s">
        <v>257</v>
      </c>
      <c r="J4" s="228"/>
      <c r="K4" s="228"/>
      <c r="L4" s="228"/>
      <c r="M4" s="228"/>
      <c r="N4" s="228"/>
      <c r="O4" s="228"/>
      <c r="P4" s="228"/>
      <c r="Q4" s="228"/>
      <c r="R4" s="12"/>
      <c r="S4" s="13"/>
      <c r="T4" s="12"/>
      <c r="U4" s="14"/>
    </row>
    <row r="5" spans="1:22" ht="15.75" thickBot="1" x14ac:dyDescent="0.3">
      <c r="A5" s="224" t="s">
        <v>258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5"/>
      <c r="S5" s="152"/>
      <c r="T5" s="153"/>
      <c r="U5" s="154"/>
    </row>
    <row r="6" spans="1:22" ht="12.75" thickBot="1" x14ac:dyDescent="0.25">
      <c r="A6" s="218" t="s">
        <v>69</v>
      </c>
      <c r="B6" s="219" t="s">
        <v>68</v>
      </c>
      <c r="C6" s="220" t="s">
        <v>238</v>
      </c>
      <c r="D6" s="16" t="s">
        <v>239</v>
      </c>
      <c r="E6" s="221" t="s">
        <v>240</v>
      </c>
      <c r="F6" s="216" t="s">
        <v>241</v>
      </c>
      <c r="G6" s="217"/>
      <c r="H6" s="215" t="s">
        <v>242</v>
      </c>
      <c r="I6" s="215"/>
      <c r="J6" s="216" t="s">
        <v>243</v>
      </c>
      <c r="K6" s="217"/>
      <c r="L6" s="215" t="s">
        <v>244</v>
      </c>
      <c r="M6" s="215"/>
      <c r="N6" s="216" t="s">
        <v>245</v>
      </c>
      <c r="O6" s="217"/>
      <c r="P6" s="215" t="s">
        <v>246</v>
      </c>
      <c r="Q6" s="217"/>
      <c r="R6" s="216" t="s">
        <v>247</v>
      </c>
      <c r="S6" s="217"/>
      <c r="T6" s="216" t="s">
        <v>248</v>
      </c>
      <c r="U6" s="217"/>
    </row>
    <row r="7" spans="1:22" ht="12.75" thickBot="1" x14ac:dyDescent="0.25">
      <c r="A7" s="218"/>
      <c r="B7" s="219"/>
      <c r="C7" s="220"/>
      <c r="D7" s="17" t="s">
        <v>235</v>
      </c>
      <c r="E7" s="221"/>
      <c r="F7" s="18" t="s">
        <v>249</v>
      </c>
      <c r="G7" s="19" t="s">
        <v>238</v>
      </c>
      <c r="H7" s="20" t="s">
        <v>249</v>
      </c>
      <c r="I7" s="21" t="s">
        <v>238</v>
      </c>
      <c r="J7" s="20" t="s">
        <v>249</v>
      </c>
      <c r="K7" s="22" t="s">
        <v>238</v>
      </c>
      <c r="L7" s="23" t="s">
        <v>249</v>
      </c>
      <c r="M7" s="21" t="s">
        <v>238</v>
      </c>
      <c r="N7" s="20" t="s">
        <v>249</v>
      </c>
      <c r="O7" s="22" t="s">
        <v>238</v>
      </c>
      <c r="P7" s="23" t="s">
        <v>249</v>
      </c>
      <c r="Q7" s="22" t="s">
        <v>238</v>
      </c>
      <c r="R7" s="23" t="s">
        <v>249</v>
      </c>
      <c r="S7" s="22" t="s">
        <v>238</v>
      </c>
      <c r="T7" s="24" t="s">
        <v>249</v>
      </c>
      <c r="U7" s="25" t="s">
        <v>238</v>
      </c>
    </row>
    <row r="8" spans="1:22" x14ac:dyDescent="0.2">
      <c r="A8" s="26">
        <v>1</v>
      </c>
      <c r="B8" s="27" t="str">
        <f>PlanServ.!B5</f>
        <v>INSTALAÇÃO DOS SERVIÇOS</v>
      </c>
      <c r="C8" s="28">
        <f>PlanServ.!G9</f>
        <v>2934.7274000000002</v>
      </c>
      <c r="D8" s="29">
        <f>C8*$D$37</f>
        <v>3715.9518338800003</v>
      </c>
      <c r="E8" s="30">
        <f>D8/$D$33</f>
        <v>2.9543295062645643E-2</v>
      </c>
      <c r="F8" s="31">
        <v>1</v>
      </c>
      <c r="G8" s="32">
        <f>F8*D8</f>
        <v>3715.9518338800003</v>
      </c>
      <c r="H8" s="33"/>
      <c r="I8" s="34"/>
      <c r="J8" s="35"/>
      <c r="K8" s="36"/>
      <c r="L8" s="33"/>
      <c r="M8" s="34"/>
      <c r="N8" s="37"/>
      <c r="O8" s="36"/>
      <c r="P8" s="33"/>
      <c r="Q8" s="36"/>
      <c r="R8" s="33"/>
      <c r="S8" s="36"/>
      <c r="T8" s="38"/>
      <c r="U8" s="39"/>
      <c r="V8" s="40">
        <f>G8+I8+K8+M8+O8+Q8+S8+U8</f>
        <v>3715.9518338800003</v>
      </c>
    </row>
    <row r="9" spans="1:22" x14ac:dyDescent="0.2">
      <c r="A9" s="41">
        <v>2</v>
      </c>
      <c r="B9" s="42" t="str">
        <f>PlanServ.!B10</f>
        <v>DEMOLIÇÕES</v>
      </c>
      <c r="C9" s="43">
        <f>PlanServ.!G13</f>
        <v>1145.4904000000001</v>
      </c>
      <c r="D9" s="44">
        <f>C9*$D$37</f>
        <v>1450.4199444800001</v>
      </c>
      <c r="E9" s="45">
        <f>D9/$D$33</f>
        <v>1.1531415448885638E-2</v>
      </c>
      <c r="F9" s="46">
        <v>0.9</v>
      </c>
      <c r="G9" s="47">
        <f>F9*D9</f>
        <v>1305.3779500320002</v>
      </c>
      <c r="H9" s="48"/>
      <c r="I9" s="49"/>
      <c r="J9" s="46"/>
      <c r="K9" s="50"/>
      <c r="L9" s="48">
        <v>0.1</v>
      </c>
      <c r="M9" s="49">
        <f>L9*D9</f>
        <v>145.04199444800003</v>
      </c>
      <c r="N9" s="51"/>
      <c r="O9" s="50"/>
      <c r="P9" s="48"/>
      <c r="Q9" s="50"/>
      <c r="R9" s="48"/>
      <c r="S9" s="50"/>
      <c r="T9" s="52"/>
      <c r="U9" s="53"/>
      <c r="V9" s="40">
        <f t="shared" ref="V9:V32" si="0">G9+I9+K9+M9+O9+Q9+S9+U9</f>
        <v>1450.4199444800001</v>
      </c>
    </row>
    <row r="10" spans="1:22" x14ac:dyDescent="0.2">
      <c r="A10" s="41">
        <v>3</v>
      </c>
      <c r="B10" s="54" t="str">
        <f>PlanServ.!B14</f>
        <v>TRABALHOS EM TERRA</v>
      </c>
      <c r="C10" s="43">
        <f>PlanServ.!G18</f>
        <v>1838.7175999999999</v>
      </c>
      <c r="D10" s="44">
        <f>C10*$D$37</f>
        <v>2328.1842251200001</v>
      </c>
      <c r="E10" s="45">
        <f>D10/$D$33</f>
        <v>1.8509990602084421E-2</v>
      </c>
      <c r="F10" s="46">
        <v>1</v>
      </c>
      <c r="G10" s="47">
        <f>F10*D10</f>
        <v>2328.1842251200001</v>
      </c>
      <c r="H10" s="48"/>
      <c r="I10" s="49"/>
      <c r="J10" s="46"/>
      <c r="K10" s="50"/>
      <c r="L10" s="48"/>
      <c r="M10" s="49"/>
      <c r="N10" s="51"/>
      <c r="O10" s="50"/>
      <c r="P10" s="48"/>
      <c r="Q10" s="50"/>
      <c r="R10" s="48"/>
      <c r="S10" s="50"/>
      <c r="T10" s="52"/>
      <c r="U10" s="53"/>
      <c r="V10" s="40">
        <f t="shared" si="0"/>
        <v>2328.1842251200001</v>
      </c>
    </row>
    <row r="11" spans="1:22" x14ac:dyDescent="0.2">
      <c r="A11" s="41">
        <v>4</v>
      </c>
      <c r="B11" s="55" t="str">
        <f>PlanServ.!B19</f>
        <v>INFRA-ESTRUTURA</v>
      </c>
      <c r="C11" s="43">
        <f>PlanServ.!G25</f>
        <v>10011.568799999999</v>
      </c>
      <c r="D11" s="44">
        <f>C11*$D$37</f>
        <v>12676.648414559999</v>
      </c>
      <c r="E11" s="45">
        <f>D11/$D$33</f>
        <v>0.10078439690799804</v>
      </c>
      <c r="F11" s="46">
        <v>0.2</v>
      </c>
      <c r="G11" s="47">
        <f>F11*D11</f>
        <v>2535.329682912</v>
      </c>
      <c r="H11" s="48">
        <v>0.7</v>
      </c>
      <c r="I11" s="49">
        <f>H11*D11</f>
        <v>8873.6538901919994</v>
      </c>
      <c r="J11" s="46">
        <v>0.1</v>
      </c>
      <c r="K11" s="50">
        <f>J11*D11</f>
        <v>1267.664841456</v>
      </c>
      <c r="L11" s="48"/>
      <c r="M11" s="49"/>
      <c r="N11" s="51"/>
      <c r="O11" s="50"/>
      <c r="P11" s="48"/>
      <c r="Q11" s="50"/>
      <c r="R11" s="48"/>
      <c r="S11" s="50"/>
      <c r="T11" s="52"/>
      <c r="U11" s="53"/>
      <c r="V11" s="40">
        <f t="shared" si="0"/>
        <v>12676.648414560001</v>
      </c>
    </row>
    <row r="12" spans="1:22" x14ac:dyDescent="0.2">
      <c r="A12" s="41">
        <v>5</v>
      </c>
      <c r="B12" s="54" t="str">
        <f>PlanServ.!B26</f>
        <v>SUPERESTRUTURA</v>
      </c>
      <c r="C12" s="43">
        <f>PlanServ.!G33</f>
        <v>11974.1829</v>
      </c>
      <c r="D12" s="44">
        <f t="shared" ref="D12:D26" si="1">C12*$D$37</f>
        <v>15161.71038798</v>
      </c>
      <c r="E12" s="45">
        <f t="shared" ref="E12:E26" si="2">D12/$D$33</f>
        <v>0.12054162800564913</v>
      </c>
      <c r="F12" s="56"/>
      <c r="G12" s="57"/>
      <c r="H12" s="48">
        <v>0.5</v>
      </c>
      <c r="I12" s="49">
        <f>H12*D12</f>
        <v>7580.8551939899999</v>
      </c>
      <c r="J12" s="56">
        <v>0.5</v>
      </c>
      <c r="K12" s="50">
        <f>J12*D12</f>
        <v>7580.8551939899999</v>
      </c>
      <c r="L12" s="48"/>
      <c r="M12" s="49"/>
      <c r="N12" s="51"/>
      <c r="O12" s="50"/>
      <c r="P12" s="48"/>
      <c r="Q12" s="50"/>
      <c r="R12" s="48"/>
      <c r="S12" s="50"/>
      <c r="T12" s="52"/>
      <c r="U12" s="53"/>
      <c r="V12" s="40">
        <f t="shared" si="0"/>
        <v>15161.71038798</v>
      </c>
    </row>
    <row r="13" spans="1:22" x14ac:dyDescent="0.2">
      <c r="A13" s="41">
        <v>6</v>
      </c>
      <c r="B13" s="54" t="str">
        <f>PlanServ.!B34</f>
        <v>ALVENARIA</v>
      </c>
      <c r="C13" s="43">
        <f>PlanServ.!G38</f>
        <v>12019.684799999999</v>
      </c>
      <c r="D13" s="44">
        <f t="shared" si="1"/>
        <v>15219.324893759998</v>
      </c>
      <c r="E13" s="45">
        <f t="shared" si="2"/>
        <v>0.12099968624220322</v>
      </c>
      <c r="F13" s="56"/>
      <c r="G13" s="57"/>
      <c r="H13" s="48">
        <v>0.5</v>
      </c>
      <c r="I13" s="49">
        <f>H13*D13</f>
        <v>7609.6624468799992</v>
      </c>
      <c r="J13" s="56">
        <v>0.5</v>
      </c>
      <c r="K13" s="50">
        <f>J13*D13</f>
        <v>7609.6624468799992</v>
      </c>
      <c r="L13" s="48"/>
      <c r="M13" s="49"/>
      <c r="N13" s="51"/>
      <c r="O13" s="50"/>
      <c r="P13" s="48"/>
      <c r="Q13" s="50"/>
      <c r="R13" s="48"/>
      <c r="S13" s="50"/>
      <c r="T13" s="52"/>
      <c r="U13" s="53"/>
      <c r="V13" s="40">
        <f t="shared" si="0"/>
        <v>15219.324893759998</v>
      </c>
    </row>
    <row r="14" spans="1:22" x14ac:dyDescent="0.2">
      <c r="A14" s="41">
        <v>7</v>
      </c>
      <c r="B14" s="54" t="str">
        <f>PlanServ.!B39</f>
        <v>ESQUADRIAS METÁLICAS</v>
      </c>
      <c r="C14" s="43">
        <f>PlanServ.!G42</f>
        <v>1909.3465000000001</v>
      </c>
      <c r="D14" s="44">
        <f t="shared" si="1"/>
        <v>2417.6145383000003</v>
      </c>
      <c r="E14" s="45">
        <f t="shared" si="2"/>
        <v>1.9220997161893041E-2</v>
      </c>
      <c r="F14" s="56">
        <v>1</v>
      </c>
      <c r="G14" s="57">
        <f>F14*D14</f>
        <v>2417.6145383000003</v>
      </c>
      <c r="H14" s="48"/>
      <c r="I14" s="49"/>
      <c r="J14" s="56"/>
      <c r="K14" s="50"/>
      <c r="L14" s="48"/>
      <c r="M14" s="49"/>
      <c r="N14" s="51"/>
      <c r="O14" s="50"/>
      <c r="P14" s="48"/>
      <c r="Q14" s="50"/>
      <c r="R14" s="48"/>
      <c r="S14" s="50"/>
      <c r="T14" s="52"/>
      <c r="U14" s="53"/>
      <c r="V14" s="40">
        <f t="shared" si="0"/>
        <v>2417.6145383000003</v>
      </c>
    </row>
    <row r="15" spans="1:22" x14ac:dyDescent="0.2">
      <c r="A15" s="41">
        <v>8</v>
      </c>
      <c r="B15" s="54" t="str">
        <f>PlanServ.!B43</f>
        <v>REVESTIMENTO</v>
      </c>
      <c r="C15" s="43">
        <f>PlanServ.!G47</f>
        <v>6381.0302000000011</v>
      </c>
      <c r="D15" s="44">
        <f t="shared" si="1"/>
        <v>8079.6604392400013</v>
      </c>
      <c r="E15" s="45">
        <f t="shared" si="2"/>
        <v>6.4236514097443173E-2</v>
      </c>
      <c r="F15" s="56"/>
      <c r="G15" s="57"/>
      <c r="H15" s="48">
        <v>0.2</v>
      </c>
      <c r="I15" s="49">
        <f>H15*D15</f>
        <v>1615.9320878480003</v>
      </c>
      <c r="J15" s="56">
        <v>0.7</v>
      </c>
      <c r="K15" s="50">
        <f>J15*D15</f>
        <v>5655.7623074680005</v>
      </c>
      <c r="L15" s="48">
        <v>0.1</v>
      </c>
      <c r="M15" s="49">
        <f t="shared" ref="M15:M19" si="3">L15*D15</f>
        <v>807.96604392400013</v>
      </c>
      <c r="N15" s="51"/>
      <c r="O15" s="50"/>
      <c r="P15" s="48"/>
      <c r="Q15" s="50"/>
      <c r="R15" s="48"/>
      <c r="S15" s="50"/>
      <c r="T15" s="52"/>
      <c r="U15" s="53"/>
      <c r="V15" s="40">
        <f t="shared" si="0"/>
        <v>8079.6604392400004</v>
      </c>
    </row>
    <row r="16" spans="1:22" x14ac:dyDescent="0.2">
      <c r="A16" s="41">
        <v>9</v>
      </c>
      <c r="B16" s="54" t="str">
        <f>PlanServ.!B48</f>
        <v>PISOS</v>
      </c>
      <c r="C16" s="43">
        <f>PlanServ.!G52</f>
        <v>6866.7624999999998</v>
      </c>
      <c r="D16" s="44">
        <f t="shared" si="1"/>
        <v>8694.6946774999997</v>
      </c>
      <c r="E16" s="45">
        <f t="shared" si="2"/>
        <v>6.9126280915430244E-2</v>
      </c>
      <c r="F16" s="56"/>
      <c r="G16" s="57"/>
      <c r="H16" s="48"/>
      <c r="I16" s="49"/>
      <c r="J16" s="56">
        <v>0.5</v>
      </c>
      <c r="K16" s="50">
        <f>J16*D16</f>
        <v>4347.3473387499998</v>
      </c>
      <c r="L16" s="48">
        <v>0.5</v>
      </c>
      <c r="M16" s="49">
        <f t="shared" si="3"/>
        <v>4347.3473387499998</v>
      </c>
      <c r="N16" s="51"/>
      <c r="O16" s="50"/>
      <c r="P16" s="48"/>
      <c r="Q16" s="50"/>
      <c r="R16" s="48"/>
      <c r="S16" s="50"/>
      <c r="T16" s="52"/>
      <c r="U16" s="53"/>
      <c r="V16" s="40">
        <f t="shared" si="0"/>
        <v>8694.6946774999997</v>
      </c>
    </row>
    <row r="17" spans="1:22" x14ac:dyDescent="0.2">
      <c r="A17" s="41">
        <v>10</v>
      </c>
      <c r="B17" s="54" t="str">
        <f>PlanServ.!B53</f>
        <v>PEITORIL</v>
      </c>
      <c r="C17" s="43">
        <f>PlanServ.!G55</f>
        <v>148.16139999999999</v>
      </c>
      <c r="D17" s="44">
        <f t="shared" si="1"/>
        <v>187.60196467999998</v>
      </c>
      <c r="E17" s="45">
        <f t="shared" si="2"/>
        <v>1.4915102360425932E-3</v>
      </c>
      <c r="F17" s="56"/>
      <c r="G17" s="57"/>
      <c r="H17" s="48"/>
      <c r="I17" s="49"/>
      <c r="J17" s="56"/>
      <c r="K17" s="50"/>
      <c r="L17" s="48">
        <v>1</v>
      </c>
      <c r="M17" s="49">
        <f t="shared" si="3"/>
        <v>187.60196467999998</v>
      </c>
      <c r="N17" s="51"/>
      <c r="O17" s="50"/>
      <c r="P17" s="48"/>
      <c r="Q17" s="50"/>
      <c r="R17" s="48"/>
      <c r="S17" s="50"/>
      <c r="T17" s="52"/>
      <c r="U17" s="53"/>
      <c r="V17" s="40">
        <f t="shared" si="0"/>
        <v>187.60196467999998</v>
      </c>
    </row>
    <row r="18" spans="1:22" x14ac:dyDescent="0.2">
      <c r="A18" s="41">
        <v>11</v>
      </c>
      <c r="B18" s="54" t="str">
        <f>PlanServ.!B56</f>
        <v>PINTURA</v>
      </c>
      <c r="C18" s="43">
        <f>PlanServ.!G65</f>
        <v>14505.5452</v>
      </c>
      <c r="D18" s="44">
        <f t="shared" si="1"/>
        <v>18366.921332239999</v>
      </c>
      <c r="E18" s="45">
        <f t="shared" si="2"/>
        <v>0.14602432985364949</v>
      </c>
      <c r="F18" s="56"/>
      <c r="G18" s="57"/>
      <c r="H18" s="48"/>
      <c r="I18" s="49"/>
      <c r="J18" s="56"/>
      <c r="K18" s="50"/>
      <c r="L18" s="48">
        <v>0.3</v>
      </c>
      <c r="M18" s="49">
        <f t="shared" si="3"/>
        <v>5510.0763996719998</v>
      </c>
      <c r="N18" s="51">
        <v>0.5</v>
      </c>
      <c r="O18" s="50">
        <f t="shared" ref="O18:O25" si="4">N18*D18</f>
        <v>9183.4606661199996</v>
      </c>
      <c r="P18" s="48">
        <v>0.2</v>
      </c>
      <c r="Q18" s="50">
        <f>P18*D18</f>
        <v>3673.3842664479998</v>
      </c>
      <c r="R18" s="48"/>
      <c r="S18" s="50"/>
      <c r="T18" s="52"/>
      <c r="U18" s="53"/>
      <c r="V18" s="40">
        <f t="shared" si="0"/>
        <v>18366.921332239999</v>
      </c>
    </row>
    <row r="19" spans="1:22" x14ac:dyDescent="0.2">
      <c r="A19" s="41">
        <v>12</v>
      </c>
      <c r="B19" s="54" t="str">
        <f>PlanServ.!B66</f>
        <v>DRENAGEM</v>
      </c>
      <c r="C19" s="43">
        <f>PlanServ.!G70</f>
        <v>6794.3951999999999</v>
      </c>
      <c r="D19" s="44">
        <f t="shared" si="1"/>
        <v>8603.0632022400005</v>
      </c>
      <c r="E19" s="45">
        <f t="shared" si="2"/>
        <v>6.8397774241595058E-2</v>
      </c>
      <c r="F19" s="56"/>
      <c r="G19" s="57"/>
      <c r="H19" s="48">
        <v>0.2</v>
      </c>
      <c r="I19" s="49">
        <f>H19*D19</f>
        <v>1720.6126404480001</v>
      </c>
      <c r="J19" s="56">
        <v>0.2</v>
      </c>
      <c r="K19" s="50">
        <f>J19*D19</f>
        <v>1720.6126404480001</v>
      </c>
      <c r="L19" s="48">
        <v>0.2</v>
      </c>
      <c r="M19" s="49">
        <f t="shared" si="3"/>
        <v>1720.6126404480001</v>
      </c>
      <c r="N19" s="51">
        <v>0.2</v>
      </c>
      <c r="O19" s="50">
        <f t="shared" si="4"/>
        <v>1720.6126404480001</v>
      </c>
      <c r="P19" s="48">
        <v>0.2</v>
      </c>
      <c r="Q19" s="50">
        <f>P19*D19</f>
        <v>1720.6126404480001</v>
      </c>
      <c r="R19" s="48"/>
      <c r="S19" s="50"/>
      <c r="T19" s="52"/>
      <c r="U19" s="53"/>
      <c r="V19" s="40">
        <f t="shared" si="0"/>
        <v>8603.0632022400005</v>
      </c>
    </row>
    <row r="20" spans="1:22" x14ac:dyDescent="0.2">
      <c r="A20" s="41">
        <v>13</v>
      </c>
      <c r="B20" s="54" t="str">
        <f>PlanServ.!B71</f>
        <v>VIDRO</v>
      </c>
      <c r="C20" s="43">
        <f>PlanServ.!G74</f>
        <v>335.6146</v>
      </c>
      <c r="D20" s="44">
        <f t="shared" si="1"/>
        <v>424.95520651999999</v>
      </c>
      <c r="E20" s="45">
        <f t="shared" si="2"/>
        <v>3.3785629135884279E-3</v>
      </c>
      <c r="F20" s="56"/>
      <c r="G20" s="57"/>
      <c r="H20" s="48"/>
      <c r="I20" s="49"/>
      <c r="J20" s="56"/>
      <c r="K20" s="50"/>
      <c r="L20" s="48"/>
      <c r="M20" s="49"/>
      <c r="N20" s="51"/>
      <c r="O20" s="50"/>
      <c r="P20" s="48">
        <v>1</v>
      </c>
      <c r="Q20" s="50">
        <f>P20*D20</f>
        <v>424.95520651999999</v>
      </c>
      <c r="R20" s="48"/>
      <c r="S20" s="50"/>
      <c r="T20" s="52"/>
      <c r="U20" s="53"/>
      <c r="V20" s="40">
        <f t="shared" si="0"/>
        <v>424.95520651999999</v>
      </c>
    </row>
    <row r="21" spans="1:22" x14ac:dyDescent="0.2">
      <c r="A21" s="41">
        <v>14</v>
      </c>
      <c r="B21" s="54" t="str">
        <f>PlanServ.!B75</f>
        <v>PORTAS</v>
      </c>
      <c r="C21" s="43">
        <f>PlanServ.!G80</f>
        <v>1771.6</v>
      </c>
      <c r="D21" s="44">
        <f t="shared" si="1"/>
        <v>2243.19992</v>
      </c>
      <c r="E21" s="45">
        <f t="shared" si="2"/>
        <v>1.7834331574708786E-2</v>
      </c>
      <c r="F21" s="56"/>
      <c r="G21" s="57"/>
      <c r="H21" s="48"/>
      <c r="I21" s="49"/>
      <c r="J21" s="56"/>
      <c r="K21" s="50"/>
      <c r="L21" s="48"/>
      <c r="M21" s="49"/>
      <c r="N21" s="51">
        <v>1</v>
      </c>
      <c r="O21" s="50">
        <f>N21*D21</f>
        <v>2243.19992</v>
      </c>
      <c r="P21" s="48"/>
      <c r="Q21" s="50"/>
      <c r="R21" s="48"/>
      <c r="S21" s="50"/>
      <c r="T21" s="52"/>
      <c r="U21" s="53"/>
      <c r="V21" s="40">
        <f t="shared" si="0"/>
        <v>2243.19992</v>
      </c>
    </row>
    <row r="22" spans="1:22" x14ac:dyDescent="0.2">
      <c r="A22" s="41">
        <v>15</v>
      </c>
      <c r="B22" s="54" t="str">
        <f>PlanServ.!B81</f>
        <v>INSTALAÇÕES ELÉTRICAS</v>
      </c>
      <c r="C22" s="43">
        <f>PlanServ.!G89</f>
        <v>620.86799999999994</v>
      </c>
      <c r="D22" s="44">
        <f t="shared" si="1"/>
        <v>786.1430615999999</v>
      </c>
      <c r="E22" s="45">
        <f t="shared" si="2"/>
        <v>6.2501500203919012E-3</v>
      </c>
      <c r="F22" s="56"/>
      <c r="G22" s="57"/>
      <c r="H22" s="48"/>
      <c r="I22" s="49"/>
      <c r="J22" s="56"/>
      <c r="K22" s="50"/>
      <c r="L22" s="48">
        <v>0.5</v>
      </c>
      <c r="M22" s="49">
        <f>L22*D22</f>
        <v>393.07153079999995</v>
      </c>
      <c r="N22" s="51">
        <v>0.5</v>
      </c>
      <c r="O22" s="50">
        <f t="shared" si="4"/>
        <v>393.07153079999995</v>
      </c>
      <c r="P22" s="48"/>
      <c r="Q22" s="50"/>
      <c r="R22" s="48"/>
      <c r="S22" s="50"/>
      <c r="T22" s="52"/>
      <c r="U22" s="53"/>
      <c r="V22" s="40">
        <f t="shared" si="0"/>
        <v>786.1430615999999</v>
      </c>
    </row>
    <row r="23" spans="1:22" x14ac:dyDescent="0.2">
      <c r="A23" s="41">
        <v>16</v>
      </c>
      <c r="B23" s="54" t="str">
        <f>PlanServ.!B90</f>
        <v>INSTALAÇÕES HIDRÁULICAS E SANITÁRIAS</v>
      </c>
      <c r="C23" s="43">
        <f>PlanServ.!G116</f>
        <v>9250.7300000000014</v>
      </c>
      <c r="D23" s="44">
        <f t="shared" si="1"/>
        <v>11713.274326000002</v>
      </c>
      <c r="E23" s="45">
        <f t="shared" si="2"/>
        <v>9.3125189731376068E-2</v>
      </c>
      <c r="F23" s="56"/>
      <c r="G23" s="57"/>
      <c r="H23" s="48"/>
      <c r="I23" s="49"/>
      <c r="J23" s="56"/>
      <c r="K23" s="50"/>
      <c r="L23" s="48">
        <v>0.5</v>
      </c>
      <c r="M23" s="49">
        <f>L23*D23</f>
        <v>5856.6371630000012</v>
      </c>
      <c r="N23" s="51">
        <v>0.4</v>
      </c>
      <c r="O23" s="50">
        <f t="shared" si="4"/>
        <v>4685.3097304000012</v>
      </c>
      <c r="P23" s="48">
        <v>0.1</v>
      </c>
      <c r="Q23" s="50">
        <f t="shared" ref="Q23" si="5">P23*D23</f>
        <v>1171.3274326000003</v>
      </c>
      <c r="R23" s="48"/>
      <c r="S23" s="50"/>
      <c r="T23" s="52"/>
      <c r="U23" s="53"/>
      <c r="V23" s="40">
        <f t="shared" si="0"/>
        <v>11713.274326000004</v>
      </c>
    </row>
    <row r="24" spans="1:22" x14ac:dyDescent="0.2">
      <c r="A24" s="41">
        <v>17</v>
      </c>
      <c r="B24" s="54" t="str">
        <f>PlanServ.!B117</f>
        <v>TELHADO</v>
      </c>
      <c r="C24" s="43">
        <f>PlanServ.!G122</f>
        <v>3301.5281000000004</v>
      </c>
      <c r="D24" s="44">
        <f t="shared" si="1"/>
        <v>4180.3948802200002</v>
      </c>
      <c r="E24" s="45">
        <f t="shared" si="2"/>
        <v>3.323580200870304E-2</v>
      </c>
      <c r="F24" s="56"/>
      <c r="G24" s="57"/>
      <c r="H24" s="58"/>
      <c r="I24" s="59"/>
      <c r="J24" s="60"/>
      <c r="K24" s="61"/>
      <c r="L24" s="58">
        <v>0.5</v>
      </c>
      <c r="M24" s="49">
        <f>L24*D24</f>
        <v>2090.1974401100001</v>
      </c>
      <c r="N24" s="62">
        <v>0.5</v>
      </c>
      <c r="O24" s="61">
        <f t="shared" si="4"/>
        <v>2090.1974401100001</v>
      </c>
      <c r="P24" s="58"/>
      <c r="Q24" s="50"/>
      <c r="R24" s="58"/>
      <c r="S24" s="50"/>
      <c r="T24" s="52"/>
      <c r="U24" s="53"/>
      <c r="V24" s="40">
        <f t="shared" si="0"/>
        <v>4180.3948802200002</v>
      </c>
    </row>
    <row r="25" spans="1:22" x14ac:dyDescent="0.2">
      <c r="A25" s="41">
        <v>18</v>
      </c>
      <c r="B25" s="54" t="str">
        <f>PlanServ.!B123</f>
        <v>LIMPEZA</v>
      </c>
      <c r="C25" s="43">
        <f>PlanServ.!G125</f>
        <v>2580.4919999999997</v>
      </c>
      <c r="D25" s="44">
        <f t="shared" si="1"/>
        <v>3267.4189703999996</v>
      </c>
      <c r="E25" s="45">
        <f t="shared" si="2"/>
        <v>2.5977280398444016E-2</v>
      </c>
      <c r="F25" s="56"/>
      <c r="G25" s="57"/>
      <c r="H25" s="58">
        <v>0.2</v>
      </c>
      <c r="I25" s="59">
        <f>H25*D25</f>
        <v>653.48379407999994</v>
      </c>
      <c r="J25" s="60">
        <v>0.2</v>
      </c>
      <c r="K25" s="61">
        <f>J25*D25</f>
        <v>653.48379407999994</v>
      </c>
      <c r="L25" s="58">
        <v>0.2</v>
      </c>
      <c r="M25" s="49">
        <f>L25*D25</f>
        <v>653.48379407999994</v>
      </c>
      <c r="N25" s="62">
        <v>0.2</v>
      </c>
      <c r="O25" s="61">
        <f t="shared" si="4"/>
        <v>653.48379407999994</v>
      </c>
      <c r="P25" s="58">
        <v>0.2</v>
      </c>
      <c r="Q25" s="50">
        <f>P25*D25</f>
        <v>653.48379407999994</v>
      </c>
      <c r="R25" s="58"/>
      <c r="S25" s="50"/>
      <c r="T25" s="52"/>
      <c r="U25" s="53"/>
      <c r="V25" s="40">
        <f t="shared" si="0"/>
        <v>3267.4189703999996</v>
      </c>
    </row>
    <row r="26" spans="1:22" x14ac:dyDescent="0.2">
      <c r="A26" s="41">
        <v>19</v>
      </c>
      <c r="B26" s="54" t="str">
        <f>PlanServ.!B126</f>
        <v>PROJETOS</v>
      </c>
      <c r="C26" s="43">
        <f>PlanServ.!G129</f>
        <v>4946.0499999999993</v>
      </c>
      <c r="D26" s="44">
        <f t="shared" si="1"/>
        <v>6262.688509999999</v>
      </c>
      <c r="E26" s="45">
        <f t="shared" si="2"/>
        <v>4.9790864577268217E-2</v>
      </c>
      <c r="F26" s="56">
        <v>1</v>
      </c>
      <c r="G26" s="57">
        <f>F26*D26</f>
        <v>6262.688509999999</v>
      </c>
      <c r="H26" s="58"/>
      <c r="I26" s="59"/>
      <c r="J26" s="60"/>
      <c r="K26" s="61"/>
      <c r="L26" s="58"/>
      <c r="M26" s="49"/>
      <c r="N26" s="62"/>
      <c r="O26" s="61"/>
      <c r="P26" s="58"/>
      <c r="Q26" s="50"/>
      <c r="R26" s="58"/>
      <c r="S26" s="50"/>
      <c r="T26" s="52"/>
      <c r="U26" s="53"/>
      <c r="V26" s="40">
        <f t="shared" si="0"/>
        <v>6262.688509999999</v>
      </c>
    </row>
    <row r="27" spans="1:22" x14ac:dyDescent="0.2">
      <c r="A27" s="41">
        <v>20</v>
      </c>
      <c r="B27" s="54"/>
      <c r="C27" s="43"/>
      <c r="D27" s="44"/>
      <c r="E27" s="45"/>
      <c r="F27" s="56"/>
      <c r="G27" s="57"/>
      <c r="H27" s="58"/>
      <c r="I27" s="59"/>
      <c r="J27" s="60"/>
      <c r="K27" s="61"/>
      <c r="L27" s="58"/>
      <c r="M27" s="49"/>
      <c r="N27" s="62"/>
      <c r="O27" s="61"/>
      <c r="P27" s="58"/>
      <c r="Q27" s="50"/>
      <c r="R27" s="58"/>
      <c r="S27" s="50"/>
      <c r="T27" s="52"/>
      <c r="U27" s="53"/>
      <c r="V27" s="40">
        <f t="shared" si="0"/>
        <v>0</v>
      </c>
    </row>
    <row r="28" spans="1:22" x14ac:dyDescent="0.2">
      <c r="A28" s="41">
        <v>21</v>
      </c>
      <c r="B28" s="54"/>
      <c r="C28" s="43"/>
      <c r="D28" s="44"/>
      <c r="E28" s="45"/>
      <c r="F28" s="56"/>
      <c r="G28" s="57"/>
      <c r="H28" s="58"/>
      <c r="I28" s="59"/>
      <c r="J28" s="60"/>
      <c r="K28" s="61"/>
      <c r="L28" s="58"/>
      <c r="M28" s="49"/>
      <c r="N28" s="62"/>
      <c r="O28" s="61"/>
      <c r="P28" s="58"/>
      <c r="Q28" s="50"/>
      <c r="R28" s="58"/>
      <c r="S28" s="50"/>
      <c r="T28" s="52"/>
      <c r="U28" s="53"/>
      <c r="V28" s="40">
        <f t="shared" si="0"/>
        <v>0</v>
      </c>
    </row>
    <row r="29" spans="1:22" x14ac:dyDescent="0.2">
      <c r="A29" s="41">
        <v>22</v>
      </c>
      <c r="B29" s="54"/>
      <c r="C29" s="43"/>
      <c r="D29" s="44"/>
      <c r="E29" s="45"/>
      <c r="F29" s="56"/>
      <c r="G29" s="57"/>
      <c r="H29" s="58"/>
      <c r="I29" s="59"/>
      <c r="J29" s="60"/>
      <c r="K29" s="61"/>
      <c r="L29" s="58"/>
      <c r="M29" s="49"/>
      <c r="N29" s="62"/>
      <c r="O29" s="61"/>
      <c r="P29" s="58"/>
      <c r="Q29" s="61"/>
      <c r="R29" s="58"/>
      <c r="S29" s="61"/>
      <c r="T29" s="52"/>
      <c r="U29" s="53"/>
      <c r="V29" s="40">
        <f t="shared" si="0"/>
        <v>0</v>
      </c>
    </row>
    <row r="30" spans="1:22" x14ac:dyDescent="0.2">
      <c r="A30" s="63">
        <v>23</v>
      </c>
      <c r="B30" s="54"/>
      <c r="C30" s="43"/>
      <c r="D30" s="44"/>
      <c r="E30" s="45"/>
      <c r="F30" s="56"/>
      <c r="G30" s="57"/>
      <c r="H30" s="58"/>
      <c r="I30" s="59"/>
      <c r="J30" s="60"/>
      <c r="K30" s="61"/>
      <c r="L30" s="58"/>
      <c r="M30" s="49"/>
      <c r="N30" s="62"/>
      <c r="O30" s="61"/>
      <c r="P30" s="58"/>
      <c r="Q30" s="61"/>
      <c r="R30" s="58"/>
      <c r="S30" s="61"/>
      <c r="T30" s="52"/>
      <c r="U30" s="53"/>
      <c r="V30" s="40">
        <f t="shared" si="0"/>
        <v>0</v>
      </c>
    </row>
    <row r="31" spans="1:22" ht="12.75" thickBot="1" x14ac:dyDescent="0.25">
      <c r="A31" s="64">
        <v>24</v>
      </c>
      <c r="B31" s="65"/>
      <c r="C31" s="66"/>
      <c r="D31" s="67"/>
      <c r="E31" s="45"/>
      <c r="F31" s="60"/>
      <c r="G31" s="68"/>
      <c r="H31" s="69"/>
      <c r="I31" s="70"/>
      <c r="J31" s="71"/>
      <c r="K31" s="72"/>
      <c r="L31" s="73"/>
      <c r="M31" s="70"/>
      <c r="N31" s="74"/>
      <c r="O31" s="72"/>
      <c r="P31" s="73"/>
      <c r="Q31" s="72"/>
      <c r="R31" s="73"/>
      <c r="S31" s="72"/>
      <c r="T31" s="75"/>
      <c r="U31" s="76"/>
      <c r="V31" s="40">
        <f t="shared" si="0"/>
        <v>0</v>
      </c>
    </row>
    <row r="32" spans="1:22" x14ac:dyDescent="0.2">
      <c r="A32" s="77"/>
      <c r="B32" s="78" t="s">
        <v>250</v>
      </c>
      <c r="C32" s="79"/>
      <c r="D32" s="80"/>
      <c r="E32" s="81"/>
      <c r="F32" s="82">
        <f>G32/D33</f>
        <v>0.14760030068948801</v>
      </c>
      <c r="G32" s="36">
        <f>SUM(G8:G31)</f>
        <v>18565.146740243999</v>
      </c>
      <c r="H32" s="83">
        <f>I32/D33</f>
        <v>0.22304204870702127</v>
      </c>
      <c r="I32" s="36">
        <f>SUM(I8:I31)</f>
        <v>28054.200053437999</v>
      </c>
      <c r="J32" s="84">
        <f>K32/D33</f>
        <v>0.22925280806865916</v>
      </c>
      <c r="K32" s="36">
        <f>SUM(K8:K31)</f>
        <v>28835.388563072003</v>
      </c>
      <c r="L32" s="84">
        <f>M32/D33</f>
        <v>0.17261932441272876</v>
      </c>
      <c r="M32" s="36">
        <f>SUM(M8:M31)</f>
        <v>21712.036309912</v>
      </c>
      <c r="N32" s="84">
        <f>O32/$D$33</f>
        <v>0.16671455933663923</v>
      </c>
      <c r="O32" s="36">
        <f>SUM(O8:O31)</f>
        <v>20969.335721957999</v>
      </c>
      <c r="P32" s="84">
        <f>Q32/$D$33</f>
        <v>6.0770958785463743E-2</v>
      </c>
      <c r="Q32" s="36">
        <f>SUM(Q8:Q31)</f>
        <v>7643.7633400959994</v>
      </c>
      <c r="R32" s="84"/>
      <c r="S32" s="36"/>
      <c r="T32" s="84"/>
      <c r="U32" s="85"/>
      <c r="V32" s="40">
        <f t="shared" si="0"/>
        <v>125779.87072871999</v>
      </c>
    </row>
    <row r="33" spans="1:21" ht="12.75" thickBot="1" x14ac:dyDescent="0.25">
      <c r="A33" s="156"/>
      <c r="B33" s="157" t="s">
        <v>251</v>
      </c>
      <c r="C33" s="158">
        <f>SUM(C8:C32)</f>
        <v>99336.495599999995</v>
      </c>
      <c r="D33" s="159">
        <f>SUM(D8:D32)</f>
        <v>125779.87072871998</v>
      </c>
      <c r="E33" s="160">
        <f>SUM(E8:E32)</f>
        <v>1</v>
      </c>
      <c r="F33" s="71">
        <f>F32</f>
        <v>0.14760030068948801</v>
      </c>
      <c r="G33" s="86"/>
      <c r="H33" s="87">
        <f>H32+F32</f>
        <v>0.37064234939650931</v>
      </c>
      <c r="I33" s="88">
        <f>I32+G32</f>
        <v>46619.346793681994</v>
      </c>
      <c r="J33" s="87">
        <f t="shared" ref="J33:Q33" si="6">J32+H33</f>
        <v>0.59989515746516853</v>
      </c>
      <c r="K33" s="88">
        <f t="shared" si="6"/>
        <v>75454.735356753998</v>
      </c>
      <c r="L33" s="87">
        <f t="shared" si="6"/>
        <v>0.77251448187789729</v>
      </c>
      <c r="M33" s="88">
        <f t="shared" si="6"/>
        <v>97166.771666665998</v>
      </c>
      <c r="N33" s="87">
        <f t="shared" si="6"/>
        <v>0.93922904121453654</v>
      </c>
      <c r="O33" s="88">
        <f t="shared" si="6"/>
        <v>118136.10738862399</v>
      </c>
      <c r="P33" s="89">
        <f t="shared" si="6"/>
        <v>1.0000000000000002</v>
      </c>
      <c r="Q33" s="88">
        <f t="shared" si="6"/>
        <v>125779.87072871999</v>
      </c>
      <c r="R33" s="89"/>
      <c r="S33" s="88"/>
      <c r="T33" s="90"/>
      <c r="U33" s="88"/>
    </row>
    <row r="34" spans="1:21" x14ac:dyDescent="0.2">
      <c r="G34" s="155"/>
    </row>
    <row r="37" spans="1:21" x14ac:dyDescent="0.2">
      <c r="C37" s="11" t="s">
        <v>252</v>
      </c>
      <c r="D37" s="11">
        <v>1.2662</v>
      </c>
    </row>
  </sheetData>
  <mergeCells count="17">
    <mergeCell ref="L6:M6"/>
    <mergeCell ref="N6:O6"/>
    <mergeCell ref="P6:Q6"/>
    <mergeCell ref="T6:U6"/>
    <mergeCell ref="R6:S6"/>
    <mergeCell ref="A2:U2"/>
    <mergeCell ref="A3:Q3"/>
    <mergeCell ref="A4:H4"/>
    <mergeCell ref="I4:Q4"/>
    <mergeCell ref="A5:Q5"/>
    <mergeCell ref="H6:I6"/>
    <mergeCell ref="J6:K6"/>
    <mergeCell ref="A6:A7"/>
    <mergeCell ref="B6:B7"/>
    <mergeCell ref="C6:C7"/>
    <mergeCell ref="E6:E7"/>
    <mergeCell ref="F6:G6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1712-2CB9-4433-8C49-B68E1B2D946A}">
  <dimension ref="A1:J33"/>
  <sheetViews>
    <sheetView workbookViewId="0">
      <selection activeCell="K3" sqref="K3"/>
    </sheetView>
  </sheetViews>
  <sheetFormatPr defaultColWidth="8.85546875" defaultRowHeight="15" x14ac:dyDescent="0.25"/>
  <cols>
    <col min="1" max="1" width="20.42578125" customWidth="1"/>
    <col min="2" max="2" width="4" customWidth="1"/>
    <col min="3" max="6" width="6.140625" customWidth="1"/>
    <col min="7" max="7" width="10.42578125" customWidth="1"/>
    <col min="8" max="8" width="11.7109375" customWidth="1"/>
    <col min="9" max="9" width="12" customWidth="1"/>
    <col min="10" max="10" width="3.7109375" customWidth="1"/>
  </cols>
  <sheetData>
    <row r="1" spans="1:10" x14ac:dyDescent="0.25">
      <c r="A1" s="229" t="s">
        <v>261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</row>
    <row r="3" spans="1:10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</row>
    <row r="4" spans="1:10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</row>
    <row r="5" spans="1:10" x14ac:dyDescent="0.25">
      <c r="A5" s="230"/>
      <c r="B5" s="230"/>
      <c r="C5" s="230"/>
      <c r="D5" s="230"/>
      <c r="E5" s="230"/>
      <c r="F5" s="230"/>
      <c r="G5" s="230"/>
      <c r="H5" s="230"/>
      <c r="I5" s="230"/>
      <c r="J5" s="230"/>
    </row>
    <row r="6" spans="1:10" x14ac:dyDescent="0.25">
      <c r="A6" s="230"/>
      <c r="B6" s="230"/>
      <c r="C6" s="230"/>
      <c r="D6" s="230"/>
      <c r="E6" s="230"/>
      <c r="F6" s="230"/>
      <c r="G6" s="230"/>
      <c r="H6" s="230"/>
      <c r="I6" s="230"/>
      <c r="J6" s="230"/>
    </row>
    <row r="7" spans="1:10" ht="16.5" x14ac:dyDescent="0.25">
      <c r="A7" s="231" t="s">
        <v>262</v>
      </c>
      <c r="B7" s="231"/>
      <c r="C7" s="231"/>
      <c r="D7" s="231"/>
      <c r="E7" s="231"/>
      <c r="F7" s="231"/>
      <c r="G7" s="231"/>
      <c r="H7" s="231"/>
      <c r="I7" s="231"/>
      <c r="J7" s="231"/>
    </row>
    <row r="9" spans="1:10" ht="20.25" customHeight="1" x14ac:dyDescent="0.25">
      <c r="A9" s="232" t="s">
        <v>263</v>
      </c>
      <c r="B9" s="233"/>
      <c r="C9" s="233"/>
      <c r="D9" s="233"/>
      <c r="E9" s="233"/>
      <c r="F9" s="233"/>
      <c r="G9" s="233"/>
      <c r="H9" s="233"/>
      <c r="I9" s="233"/>
      <c r="J9" s="234"/>
    </row>
    <row r="10" spans="1:10" x14ac:dyDescent="0.25">
      <c r="A10" s="235" t="s">
        <v>264</v>
      </c>
      <c r="B10" s="235" t="s">
        <v>265</v>
      </c>
      <c r="C10" s="235" t="s">
        <v>266</v>
      </c>
      <c r="D10" s="235"/>
      <c r="E10" s="235"/>
      <c r="F10" s="235"/>
      <c r="G10" s="235"/>
      <c r="H10" s="235"/>
      <c r="I10" s="235"/>
      <c r="J10" s="235" t="s">
        <v>267</v>
      </c>
    </row>
    <row r="11" spans="1:10" x14ac:dyDescent="0.25">
      <c r="A11" s="235"/>
      <c r="B11" s="235"/>
      <c r="C11" s="236" t="s">
        <v>268</v>
      </c>
      <c r="D11" s="237"/>
      <c r="E11" s="237"/>
      <c r="F11" s="237"/>
      <c r="G11" s="237" t="s">
        <v>269</v>
      </c>
      <c r="H11" s="237"/>
      <c r="I11" s="238"/>
      <c r="J11" s="235"/>
    </row>
    <row r="12" spans="1:10" ht="22.5" x14ac:dyDescent="0.25">
      <c r="A12" s="235"/>
      <c r="B12" s="235"/>
      <c r="C12" s="161">
        <v>0.02</v>
      </c>
      <c r="D12" s="161">
        <v>0.03</v>
      </c>
      <c r="E12" s="161">
        <v>0.04</v>
      </c>
      <c r="F12" s="161">
        <v>0.05</v>
      </c>
      <c r="G12" s="162" t="s">
        <v>270</v>
      </c>
      <c r="H12" s="236" t="s">
        <v>271</v>
      </c>
      <c r="I12" s="238"/>
      <c r="J12" s="235"/>
    </row>
    <row r="13" spans="1:10" ht="22.5" customHeight="1" x14ac:dyDescent="0.25">
      <c r="A13" s="163" t="s">
        <v>272</v>
      </c>
      <c r="B13" s="164" t="s">
        <v>273</v>
      </c>
      <c r="C13" s="165">
        <v>1</v>
      </c>
      <c r="D13" s="165">
        <v>1</v>
      </c>
      <c r="E13" s="165">
        <v>1</v>
      </c>
      <c r="F13" s="165">
        <v>1</v>
      </c>
      <c r="G13" s="165">
        <v>1</v>
      </c>
      <c r="H13" s="243">
        <v>1</v>
      </c>
      <c r="I13" s="244"/>
      <c r="J13" s="166"/>
    </row>
    <row r="14" spans="1:10" ht="22.5" customHeight="1" x14ac:dyDescent="0.25">
      <c r="A14" s="163" t="s">
        <v>274</v>
      </c>
      <c r="B14" s="164" t="s">
        <v>275</v>
      </c>
      <c r="C14" s="167">
        <v>6.5000000000000002E-2</v>
      </c>
      <c r="D14" s="167">
        <v>6.5000000000000002E-2</v>
      </c>
      <c r="E14" s="167">
        <v>6.5000000000000002E-2</v>
      </c>
      <c r="F14" s="167">
        <v>6.5000000000000002E-2</v>
      </c>
      <c r="G14" s="167">
        <v>3.4199999999999994E-2</v>
      </c>
      <c r="H14" s="245">
        <v>0.04</v>
      </c>
      <c r="I14" s="246"/>
      <c r="J14" s="166" t="s">
        <v>273</v>
      </c>
    </row>
    <row r="15" spans="1:10" ht="22.5" customHeight="1" x14ac:dyDescent="0.25">
      <c r="A15" s="163" t="s">
        <v>276</v>
      </c>
      <c r="B15" s="164" t="s">
        <v>277</v>
      </c>
      <c r="C15" s="167">
        <v>7.4999999999999997E-2</v>
      </c>
      <c r="D15" s="167">
        <v>8.6999999999999994E-2</v>
      </c>
      <c r="E15" s="167">
        <v>7.4999999999999997E-2</v>
      </c>
      <c r="F15" s="167">
        <v>7.4999999999999997E-2</v>
      </c>
      <c r="G15" s="168">
        <v>4.9399999999999999E-2</v>
      </c>
      <c r="H15" s="247">
        <v>6.1600000000000002E-2</v>
      </c>
      <c r="I15" s="248"/>
      <c r="J15" s="166" t="s">
        <v>273</v>
      </c>
    </row>
    <row r="16" spans="1:10" ht="22.5" customHeight="1" x14ac:dyDescent="0.25">
      <c r="A16" s="163" t="s">
        <v>278</v>
      </c>
      <c r="B16" s="164" t="s">
        <v>279</v>
      </c>
      <c r="C16" s="167">
        <v>9.3130000000000001E-3</v>
      </c>
      <c r="D16" s="167">
        <v>1.4999999999999999E-2</v>
      </c>
      <c r="E16" s="167">
        <v>9.3130000000000001E-3</v>
      </c>
      <c r="F16" s="167">
        <v>9.3130000000000001E-3</v>
      </c>
      <c r="G16" s="167">
        <v>9.3130000000000001E-3</v>
      </c>
      <c r="H16" s="245">
        <v>9.3130000000000001E-3</v>
      </c>
      <c r="I16" s="246"/>
      <c r="J16" s="166" t="s">
        <v>273</v>
      </c>
    </row>
    <row r="17" spans="1:10" ht="22.5" customHeight="1" x14ac:dyDescent="0.25">
      <c r="A17" s="163" t="s">
        <v>280</v>
      </c>
      <c r="B17" s="169"/>
      <c r="C17" s="170">
        <f>SUM(C18:C19)</f>
        <v>2.2699999999999998E-2</v>
      </c>
      <c r="D17" s="170">
        <f>SUM(D18:D19)</f>
        <v>2.35E-2</v>
      </c>
      <c r="E17" s="170">
        <f>SUM(E18:E19)</f>
        <v>2.2699999999999998E-2</v>
      </c>
      <c r="F17" s="170">
        <f>SUM(F18:F19)</f>
        <v>2.2699999999999998E-2</v>
      </c>
      <c r="G17" s="170">
        <f>SUM(G18:G19)</f>
        <v>1.29E-2</v>
      </c>
      <c r="H17" s="249">
        <f>SUM(H18:I19)</f>
        <v>1.77E-2</v>
      </c>
      <c r="I17" s="250"/>
      <c r="J17" s="171" t="s">
        <v>273</v>
      </c>
    </row>
    <row r="18" spans="1:10" ht="22.5" customHeight="1" x14ac:dyDescent="0.25">
      <c r="A18" s="163" t="s">
        <v>281</v>
      </c>
      <c r="B18" s="164" t="s">
        <v>282</v>
      </c>
      <c r="C18" s="167">
        <v>0.01</v>
      </c>
      <c r="D18" s="167">
        <v>0.01</v>
      </c>
      <c r="E18" s="167">
        <v>0.01</v>
      </c>
      <c r="F18" s="167">
        <v>0.01</v>
      </c>
      <c r="G18" s="167">
        <v>5.3E-3</v>
      </c>
      <c r="H18" s="245">
        <v>8.0000000000000002E-3</v>
      </c>
      <c r="I18" s="246"/>
      <c r="J18" s="166" t="s">
        <v>273</v>
      </c>
    </row>
    <row r="19" spans="1:10" ht="22.5" customHeight="1" x14ac:dyDescent="0.25">
      <c r="A19" s="163" t="s">
        <v>283</v>
      </c>
      <c r="B19" s="164" t="s">
        <v>284</v>
      </c>
      <c r="C19" s="167">
        <v>1.2699999999999999E-2</v>
      </c>
      <c r="D19" s="167">
        <v>1.35E-2</v>
      </c>
      <c r="E19" s="167">
        <v>1.2699999999999999E-2</v>
      </c>
      <c r="F19" s="167">
        <v>1.2699999999999999E-2</v>
      </c>
      <c r="G19" s="167">
        <v>7.6E-3</v>
      </c>
      <c r="H19" s="245">
        <v>9.7000000000000003E-3</v>
      </c>
      <c r="I19" s="246"/>
      <c r="J19" s="166" t="s">
        <v>273</v>
      </c>
    </row>
    <row r="20" spans="1:10" ht="22.5" customHeight="1" x14ac:dyDescent="0.25">
      <c r="A20" s="163" t="s">
        <v>285</v>
      </c>
      <c r="B20" s="164" t="s">
        <v>286</v>
      </c>
      <c r="C20" s="170">
        <f>SUM(C21:C23)</f>
        <v>4.65E-2</v>
      </c>
      <c r="D20" s="170">
        <f>SUM(D21:D23)</f>
        <v>5.1499999999999997E-2</v>
      </c>
      <c r="E20" s="170">
        <f>SUM(E21:E23)</f>
        <v>5.6499999999999995E-2</v>
      </c>
      <c r="F20" s="170">
        <f>SUM(F21:F23)</f>
        <v>6.1499999999999999E-2</v>
      </c>
      <c r="G20" s="170">
        <f>SUM(G21:G23)</f>
        <v>3.6499999999999998E-2</v>
      </c>
      <c r="H20" s="249">
        <f>SUM(H21:I23)</f>
        <v>6.1499999999999999E-2</v>
      </c>
      <c r="I20" s="250"/>
      <c r="J20" s="171" t="s">
        <v>287</v>
      </c>
    </row>
    <row r="21" spans="1:10" ht="22.5" customHeight="1" x14ac:dyDescent="0.25">
      <c r="A21" s="163" t="s">
        <v>288</v>
      </c>
      <c r="B21" s="169" t="s">
        <v>289</v>
      </c>
      <c r="C21" s="172">
        <v>0.01</v>
      </c>
      <c r="D21" s="172">
        <v>1.4999999999999999E-2</v>
      </c>
      <c r="E21" s="172">
        <v>0.02</v>
      </c>
      <c r="F21" s="172">
        <v>2.5000000000000001E-2</v>
      </c>
      <c r="G21" s="172" t="s">
        <v>290</v>
      </c>
      <c r="H21" s="251">
        <v>2.5000000000000001E-2</v>
      </c>
      <c r="I21" s="252"/>
      <c r="J21" s="166" t="s">
        <v>287</v>
      </c>
    </row>
    <row r="22" spans="1:10" ht="22.5" customHeight="1" x14ac:dyDescent="0.25">
      <c r="A22" s="163" t="s">
        <v>291</v>
      </c>
      <c r="B22" s="169" t="s">
        <v>291</v>
      </c>
      <c r="C22" s="167">
        <v>6.4999999999999997E-3</v>
      </c>
      <c r="D22" s="167">
        <v>6.4999999999999997E-3</v>
      </c>
      <c r="E22" s="167">
        <v>6.4999999999999997E-3</v>
      </c>
      <c r="F22" s="167">
        <v>6.4999999999999997E-3</v>
      </c>
      <c r="G22" s="167">
        <v>6.4999999999999997E-3</v>
      </c>
      <c r="H22" s="245">
        <v>6.4999999999999997E-3</v>
      </c>
      <c r="I22" s="246"/>
      <c r="J22" s="166" t="s">
        <v>287</v>
      </c>
    </row>
    <row r="23" spans="1:10" ht="22.5" customHeight="1" x14ac:dyDescent="0.25">
      <c r="A23" s="163" t="s">
        <v>292</v>
      </c>
      <c r="B23" s="169" t="s">
        <v>290</v>
      </c>
      <c r="C23" s="167">
        <v>0.03</v>
      </c>
      <c r="D23" s="167">
        <v>0.03</v>
      </c>
      <c r="E23" s="167">
        <v>0.03</v>
      </c>
      <c r="F23" s="167">
        <v>0.03</v>
      </c>
      <c r="G23" s="167">
        <v>0.03</v>
      </c>
      <c r="H23" s="245">
        <v>0.03</v>
      </c>
      <c r="I23" s="246"/>
      <c r="J23" s="166" t="s">
        <v>287</v>
      </c>
    </row>
    <row r="24" spans="1:10" ht="22.5" customHeight="1" x14ac:dyDescent="0.25">
      <c r="A24" s="163" t="s">
        <v>293</v>
      </c>
      <c r="B24" s="169" t="s">
        <v>294</v>
      </c>
      <c r="C24" s="173">
        <v>0</v>
      </c>
      <c r="D24" s="173">
        <v>0</v>
      </c>
      <c r="E24" s="173">
        <v>0</v>
      </c>
      <c r="F24" s="173">
        <v>0</v>
      </c>
      <c r="G24" s="173">
        <v>0</v>
      </c>
      <c r="H24" s="241">
        <v>0</v>
      </c>
      <c r="I24" s="242"/>
      <c r="J24" s="166" t="s">
        <v>287</v>
      </c>
    </row>
    <row r="25" spans="1:10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5"/>
    </row>
    <row r="26" spans="1:10" x14ac:dyDescent="0.25">
      <c r="A26" s="266" t="s">
        <v>295</v>
      </c>
      <c r="B26" s="267"/>
      <c r="C26" s="270" t="s">
        <v>296</v>
      </c>
      <c r="D26" s="271"/>
      <c r="E26" s="271"/>
      <c r="F26" s="271"/>
      <c r="G26" s="271"/>
      <c r="H26" s="271"/>
      <c r="I26" s="271"/>
      <c r="J26" s="272"/>
    </row>
    <row r="27" spans="1:10" x14ac:dyDescent="0.25">
      <c r="A27" s="268"/>
      <c r="B27" s="269"/>
      <c r="C27" s="273" t="s">
        <v>297</v>
      </c>
      <c r="D27" s="274"/>
      <c r="E27" s="274"/>
      <c r="F27" s="274"/>
      <c r="G27" s="274"/>
      <c r="H27" s="274"/>
      <c r="I27" s="274"/>
      <c r="J27" s="275"/>
    </row>
    <row r="28" spans="1:10" ht="22.5" customHeight="1" x14ac:dyDescent="0.25">
      <c r="A28" s="276" t="s">
        <v>298</v>
      </c>
      <c r="B28" s="277"/>
      <c r="C28" s="174">
        <f t="shared" ref="C28:H28" si="0">(1+(C14+C17))*(1+C16)*(1+C15)-1</f>
        <v>0.18016698135749976</v>
      </c>
      <c r="D28" s="174">
        <f t="shared" si="0"/>
        <v>0.20094749249999988</v>
      </c>
      <c r="E28" s="174">
        <f t="shared" si="0"/>
        <v>0.18016698135749976</v>
      </c>
      <c r="F28" s="174">
        <f t="shared" si="0"/>
        <v>0.18016698135749976</v>
      </c>
      <c r="G28" s="174">
        <f t="shared" si="0"/>
        <v>0.10906011342961963</v>
      </c>
      <c r="H28" s="278">
        <f t="shared" si="0"/>
        <v>0.13331146228216006</v>
      </c>
      <c r="I28" s="279"/>
      <c r="J28" s="280"/>
    </row>
    <row r="29" spans="1:10" ht="22.5" customHeight="1" x14ac:dyDescent="0.25">
      <c r="A29" s="276" t="s">
        <v>299</v>
      </c>
      <c r="B29" s="277"/>
      <c r="C29" s="174">
        <f t="shared" ref="C29:H29" si="1">(1-(C20+C24))</f>
        <v>0.95350000000000001</v>
      </c>
      <c r="D29" s="174">
        <f t="shared" si="1"/>
        <v>0.94850000000000001</v>
      </c>
      <c r="E29" s="174">
        <f t="shared" si="1"/>
        <v>0.94350000000000001</v>
      </c>
      <c r="F29" s="174">
        <f t="shared" si="1"/>
        <v>0.9385</v>
      </c>
      <c r="G29" s="174">
        <f t="shared" si="1"/>
        <v>0.96350000000000002</v>
      </c>
      <c r="H29" s="278">
        <f t="shared" si="1"/>
        <v>0.9385</v>
      </c>
      <c r="I29" s="279"/>
      <c r="J29" s="281"/>
    </row>
    <row r="30" spans="1:10" ht="11.25" customHeight="1" x14ac:dyDescent="0.25">
      <c r="A30" s="259" t="s">
        <v>235</v>
      </c>
      <c r="B30" s="260"/>
      <c r="C30" s="239">
        <f t="shared" ref="C30:H30" si="2">(1+C28)/C29-1</f>
        <v>0.23772100824069198</v>
      </c>
      <c r="D30" s="239">
        <f t="shared" si="2"/>
        <v>0.26615444649446474</v>
      </c>
      <c r="E30" s="239">
        <f t="shared" si="2"/>
        <v>0.25083940790408032</v>
      </c>
      <c r="F30" s="239">
        <f t="shared" si="2"/>
        <v>0.25750344310868378</v>
      </c>
      <c r="G30" s="239">
        <f t="shared" si="2"/>
        <v>0.15107432634106854</v>
      </c>
      <c r="H30" s="259">
        <f t="shared" si="2"/>
        <v>0.20757747712537045</v>
      </c>
      <c r="I30" s="260"/>
      <c r="J30" s="281"/>
    </row>
    <row r="31" spans="1:10" ht="11.25" customHeight="1" x14ac:dyDescent="0.25">
      <c r="A31" s="261"/>
      <c r="B31" s="262"/>
      <c r="C31" s="240"/>
      <c r="D31" s="240"/>
      <c r="E31" s="240"/>
      <c r="F31" s="240"/>
      <c r="G31" s="240"/>
      <c r="H31" s="261"/>
      <c r="I31" s="262"/>
      <c r="J31" s="282"/>
    </row>
    <row r="32" spans="1:10" x14ac:dyDescent="0.25">
      <c r="A32" s="253" t="s">
        <v>300</v>
      </c>
      <c r="B32" s="254"/>
      <c r="C32" s="254"/>
      <c r="D32" s="254"/>
      <c r="E32" s="254"/>
      <c r="F32" s="254"/>
      <c r="G32" s="254"/>
      <c r="H32" s="254"/>
      <c r="I32" s="254"/>
      <c r="J32" s="255"/>
    </row>
    <row r="33" spans="1:10" ht="97.5" customHeight="1" x14ac:dyDescent="0.25">
      <c r="A33" s="256" t="s">
        <v>301</v>
      </c>
      <c r="B33" s="257"/>
      <c r="C33" s="257"/>
      <c r="D33" s="257"/>
      <c r="E33" s="257"/>
      <c r="F33" s="257"/>
      <c r="G33" s="257"/>
      <c r="H33" s="257"/>
      <c r="I33" s="257"/>
      <c r="J33" s="258"/>
    </row>
  </sheetData>
  <mergeCells count="40">
    <mergeCell ref="A32:J32"/>
    <mergeCell ref="A33:J33"/>
    <mergeCell ref="H30:I31"/>
    <mergeCell ref="A25:J25"/>
    <mergeCell ref="A26:B27"/>
    <mergeCell ref="C26:J26"/>
    <mergeCell ref="C27:J27"/>
    <mergeCell ref="A28:B28"/>
    <mergeCell ref="H28:I28"/>
    <mergeCell ref="J28:J31"/>
    <mergeCell ref="A29:B29"/>
    <mergeCell ref="H29:I29"/>
    <mergeCell ref="A30:B31"/>
    <mergeCell ref="C30:C31"/>
    <mergeCell ref="D30:D31"/>
    <mergeCell ref="E30:E31"/>
    <mergeCell ref="F30:F31"/>
    <mergeCell ref="G30:G31"/>
    <mergeCell ref="H24:I24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1:J6"/>
    <mergeCell ref="A7:J7"/>
    <mergeCell ref="A9:J9"/>
    <mergeCell ref="A10:A12"/>
    <mergeCell ref="B10:B12"/>
    <mergeCell ref="C10:I10"/>
    <mergeCell ref="J10:J12"/>
    <mergeCell ref="C11:F11"/>
    <mergeCell ref="G11:I11"/>
    <mergeCell ref="H12:I1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PlanServ.</vt:lpstr>
      <vt:lpstr>Cronograma</vt:lpstr>
      <vt:lpstr>bdi</vt:lpstr>
      <vt:lpstr>bdi!Area_de_impressao</vt:lpstr>
      <vt:lpstr>Cronograma!Area_de_impressao</vt:lpstr>
      <vt:lpstr>PlanServ.!Area_de_impressao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2024-12-11T12:01:46Z</cp:lastPrinted>
  <dcterms:created xsi:type="dcterms:W3CDTF">2024-11-18T19:06:28Z</dcterms:created>
  <dcterms:modified xsi:type="dcterms:W3CDTF">2025-02-12T13:39:09Z</dcterms:modified>
</cp:coreProperties>
</file>